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4240" windowHeight="137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13" i="1" l="1"/>
  <c r="K12" i="1"/>
  <c r="L13" i="1" l="1"/>
  <c r="L12" i="1"/>
  <c r="M12" i="1" l="1"/>
  <c r="N12" i="1" s="1"/>
  <c r="M13" i="1"/>
  <c r="N13" i="1" s="1"/>
  <c r="N14" i="1" l="1"/>
</calcChain>
</file>

<file path=xl/sharedStrings.xml><?xml version="1.0" encoding="utf-8"?>
<sst xmlns="http://schemas.openxmlformats.org/spreadsheetml/2006/main" count="34" uniqueCount="33">
  <si>
    <t>№ п/п</t>
  </si>
  <si>
    <t xml:space="preserve">Единица измерения </t>
  </si>
  <si>
    <t>Условное обозначение/ формула</t>
  </si>
  <si>
    <t>N</t>
  </si>
  <si>
    <t>Ст</t>
  </si>
  <si>
    <t>Цстат</t>
  </si>
  <si>
    <t>ИПЦбаз</t>
  </si>
  <si>
    <t>Коэффицент стоимости отвлечения денежных средств 
(п. 7 Приказа)</t>
  </si>
  <si>
    <t>Срок поставки, мес.</t>
  </si>
  <si>
    <t>Количество</t>
  </si>
  <si>
    <t>Наименование товара (КТРУ)</t>
  </si>
  <si>
    <t>Бензин автомобильный (розничная реализация) (19.20.21.100-00000005)</t>
  </si>
  <si>
    <t>Бензин автомобильный (розничная реализация) (19.20.21.100-00000006)</t>
  </si>
  <si>
    <t xml:space="preserve">Экологический класс: Не ниже К5
Октановое число бензина автомобильного по исследовательскому методу: ≥ 92  и  &lt; 95
</t>
  </si>
  <si>
    <t>л; дм³</t>
  </si>
  <si>
    <t>к извещению об осуществлении закупки</t>
  </si>
  <si>
    <t>Приложение 2</t>
  </si>
  <si>
    <t>Сведения о валюте, используемой для формирования начальной (максимальной) цены контракта, и расчетов с поставщиками (подрядчиками, исполнителями): Российский рубль. 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 Не применяется</t>
  </si>
  <si>
    <t>Максимальное значение цены контракта</t>
  </si>
  <si>
    <t>Цена за единицу товара, руб.</t>
  </si>
  <si>
    <t xml:space="preserve">НМЦК ТРУ
</t>
  </si>
  <si>
    <t>Характеристики товара</t>
  </si>
  <si>
    <t>Средняя потребительская цена единицы товара по данным портала открытых данных ХМАО-Югры на 22.10.2025, размещенным на сайте: https://data.admhmao.ru/opendata/8614002149-priceFuelOktiabrskyr?&amp;recordsPerPage=25&amp;PAGEN_2=1, руб.</t>
  </si>
  <si>
    <t>Ки=(ИПЦбаз-100)/12×N/100+1, где:
12 - количество месяцев в году</t>
  </si>
  <si>
    <t xml:space="preserve">Экологический класс: Не ниже К5
Октановое число бензина автомобильного по исследовательскому методу:  ≥ 95 и &lt; 98 
</t>
  </si>
  <si>
    <t>Кодс=(Ст/100)/12×N+1, где:
12 - количество месяцев в году</t>
  </si>
  <si>
    <t>Ставка рефинанси-рования Банка России на 22.10.2025, %</t>
  </si>
  <si>
    <t>Коэффициент инфляции с учетом индекса потребительских цен 
(п. 8-11 Приказа)</t>
  </si>
  <si>
    <r>
      <t>Ц</t>
    </r>
    <r>
      <rPr>
        <b/>
        <sz val="10"/>
        <rFont val="Calibri"/>
        <family val="2"/>
        <charset val="204"/>
      </rPr>
      <t>=</t>
    </r>
    <r>
      <rPr>
        <b/>
        <sz val="10"/>
        <rFont val="Times New Roman"/>
        <family val="1"/>
        <charset val="204"/>
      </rPr>
      <t>Цстат×Кодс×Ки</t>
    </r>
  </si>
  <si>
    <r>
      <rPr>
        <sz val="12"/>
        <color theme="1"/>
        <rFont val="Times New Roman"/>
        <family val="1"/>
        <charset val="204"/>
      </rPr>
      <t xml:space="preserve">Обоснование  начальной (максимальной) цены контракта на: </t>
    </r>
    <r>
      <rPr>
        <b/>
        <sz val="12"/>
        <color theme="1"/>
        <rFont val="Times New Roman"/>
        <family val="1"/>
        <charset val="204"/>
      </rPr>
      <t>Поставку ГСМ</t>
    </r>
  </si>
  <si>
    <t xml:space="preserve">Обоснование расчета начальной (максимальной) цены контракта определено в соответствии с ч. 22 ст. 22 Федерального закона от 05.04.2013 № 44-ФЗ и пунктами 6-11 Приказа ФАС России от 21.11.2024 № 894/24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бензин» </t>
  </si>
  <si>
    <t>Индекс потребительских цен в базовом варианте по данным, размещенным на сайте https://economy.gov.ru/material/directions/makroec/prognozy_socialno_ekonomicheskogo_razvitiya/, %</t>
  </si>
  <si>
    <t>Дата подготовки НМЦК: 22.10.2025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</si>
</sst>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@"/>
    <numFmt numFmtId="165" formatCode="#,##0.0"/>
    <numFmt numFmtId="166" formatCode="#,##0.0000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2">
      <alignment vertical="top" wrapText="1"/>
    </xf>
    <xf numFmtId="0" fontId="6" fillId="0" borderId="0"/>
  </cellStyleXfs>
  <cellXfs count="3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right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/>
    </xf>
    <xf numFmtId="165" fontId="4" fillId="0" borderId="1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4" fontId="5" fillId="0" borderId="5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top"/>
    </xf>
    <xf numFmtId="0" fontId="9" fillId="0" borderId="0" xfId="0" applyFont="1"/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2" fillId="0" borderId="0" xfId="0" applyFont="1" applyAlignment="1">
      <alignment horizontal="right" wrapText="1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3">
    <cellStyle name="st17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8"/>
  <sheetViews>
    <sheetView tabSelected="1" topLeftCell="A7" zoomScale="80" zoomScaleNormal="80" workbookViewId="0">
      <selection activeCell="G21" sqref="G20:H21"/>
    </sheetView>
  </sheetViews>
  <sheetFormatPr defaultRowHeight="12.75" x14ac:dyDescent="0.2"/>
  <cols>
    <col min="1" max="1" width="4.140625" style="2" customWidth="1"/>
    <col min="2" max="2" width="10.140625" style="2" customWidth="1"/>
    <col min="3" max="3" width="17.7109375" style="2" customWidth="1"/>
    <col min="4" max="4" width="39.5703125" style="2" customWidth="1"/>
    <col min="5" max="5" width="8.42578125" style="2" customWidth="1"/>
    <col min="6" max="6" width="11.7109375" style="2" customWidth="1"/>
    <col min="7" max="7" width="10.28515625" style="2" customWidth="1"/>
    <col min="8" max="8" width="26.7109375" style="2" customWidth="1"/>
    <col min="9" max="9" width="13.28515625" style="2" customWidth="1"/>
    <col min="10" max="10" width="28.28515625" style="2" customWidth="1"/>
    <col min="11" max="11" width="26.5703125" style="2" customWidth="1"/>
    <col min="12" max="12" width="23.42578125" style="2" customWidth="1"/>
    <col min="13" max="13" width="21.7109375" style="2" customWidth="1"/>
    <col min="14" max="14" width="17.5703125" style="2" customWidth="1"/>
    <col min="15" max="16384" width="9.140625" style="2"/>
  </cols>
  <sheetData>
    <row r="1" spans="2:17" ht="1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" t="s">
        <v>16</v>
      </c>
      <c r="O1" s="1"/>
      <c r="P1" s="1"/>
      <c r="Q1" s="1"/>
    </row>
    <row r="2" spans="2:17" ht="1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1"/>
      <c r="M2" s="22" t="s">
        <v>15</v>
      </c>
      <c r="N2" s="22"/>
      <c r="O2" s="1"/>
      <c r="P2" s="1"/>
      <c r="Q2" s="1"/>
    </row>
    <row r="3" spans="2:17" ht="1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2:17" ht="15.75" x14ac:dyDescent="0.2">
      <c r="B4" s="23" t="s">
        <v>29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4"/>
      <c r="P4" s="4"/>
      <c r="Q4" s="4"/>
    </row>
    <row r="5" spans="2:17" ht="15.75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2:17" ht="48.75" customHeight="1" x14ac:dyDescent="0.2">
      <c r="B6" s="24" t="s">
        <v>30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5"/>
      <c r="P6" s="5"/>
      <c r="Q6" s="5"/>
    </row>
    <row r="7" spans="2:17" ht="43.5" customHeight="1" x14ac:dyDescent="0.2">
      <c r="B7" s="24" t="s">
        <v>17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5"/>
      <c r="P7" s="5"/>
      <c r="Q7" s="5"/>
    </row>
    <row r="9" spans="2:17" ht="151.5" customHeight="1" x14ac:dyDescent="0.2">
      <c r="B9" s="14" t="s">
        <v>0</v>
      </c>
      <c r="C9" s="25" t="s">
        <v>10</v>
      </c>
      <c r="D9" s="25" t="s">
        <v>21</v>
      </c>
      <c r="E9" s="27" t="s">
        <v>9</v>
      </c>
      <c r="F9" s="25" t="s">
        <v>1</v>
      </c>
      <c r="G9" s="14" t="s">
        <v>8</v>
      </c>
      <c r="H9" s="14" t="s">
        <v>22</v>
      </c>
      <c r="I9" s="14" t="s">
        <v>26</v>
      </c>
      <c r="J9" s="14" t="s">
        <v>31</v>
      </c>
      <c r="K9" s="14" t="s">
        <v>7</v>
      </c>
      <c r="L9" s="14" t="s">
        <v>27</v>
      </c>
      <c r="M9" s="14" t="s">
        <v>19</v>
      </c>
      <c r="N9" s="29" t="s">
        <v>20</v>
      </c>
    </row>
    <row r="10" spans="2:17" ht="63.75" customHeight="1" x14ac:dyDescent="0.2">
      <c r="B10" s="6" t="s">
        <v>2</v>
      </c>
      <c r="C10" s="26"/>
      <c r="D10" s="26"/>
      <c r="E10" s="28"/>
      <c r="F10" s="26"/>
      <c r="G10" s="6" t="s">
        <v>3</v>
      </c>
      <c r="H10" s="6" t="s">
        <v>5</v>
      </c>
      <c r="I10" s="6" t="s">
        <v>4</v>
      </c>
      <c r="J10" s="6" t="s">
        <v>6</v>
      </c>
      <c r="K10" s="6" t="s">
        <v>25</v>
      </c>
      <c r="L10" s="6" t="s">
        <v>23</v>
      </c>
      <c r="M10" s="6" t="s">
        <v>28</v>
      </c>
      <c r="N10" s="30"/>
    </row>
    <row r="11" spans="2:17" ht="18.75" customHeight="1" x14ac:dyDescent="0.2">
      <c r="B11" s="6">
        <v>1</v>
      </c>
      <c r="C11" s="6">
        <v>2</v>
      </c>
      <c r="D11" s="6">
        <v>3</v>
      </c>
      <c r="E11" s="6">
        <v>4</v>
      </c>
      <c r="F11" s="6">
        <v>5</v>
      </c>
      <c r="G11" s="6">
        <v>6</v>
      </c>
      <c r="H11" s="6">
        <v>7</v>
      </c>
      <c r="I11" s="6">
        <v>8</v>
      </c>
      <c r="J11" s="6">
        <v>9</v>
      </c>
      <c r="K11" s="6">
        <v>10</v>
      </c>
      <c r="L11" s="6">
        <v>11</v>
      </c>
      <c r="M11" s="6">
        <v>12</v>
      </c>
      <c r="N11" s="6">
        <v>13</v>
      </c>
    </row>
    <row r="12" spans="2:17" ht="83.25" customHeight="1" x14ac:dyDescent="0.2">
      <c r="B12" s="7">
        <v>1</v>
      </c>
      <c r="C12" s="8" t="s">
        <v>12</v>
      </c>
      <c r="D12" s="13" t="s">
        <v>13</v>
      </c>
      <c r="E12" s="8">
        <v>10</v>
      </c>
      <c r="F12" s="7" t="s">
        <v>14</v>
      </c>
      <c r="G12" s="7">
        <v>6</v>
      </c>
      <c r="H12" s="9">
        <v>72.67</v>
      </c>
      <c r="I12" s="7">
        <v>17</v>
      </c>
      <c r="J12" s="10">
        <v>104.2</v>
      </c>
      <c r="K12" s="11">
        <f>(I12/100)/12*G12+1</f>
        <v>1.085</v>
      </c>
      <c r="L12" s="11">
        <f>(J12-100)/12*G12/100+1</f>
        <v>1.0209999999999999</v>
      </c>
      <c r="M12" s="9">
        <f>ROUND(H12*K12*L12,2)</f>
        <v>80.5</v>
      </c>
      <c r="N12" s="18">
        <f>E12*M12</f>
        <v>805</v>
      </c>
    </row>
    <row r="13" spans="2:17" ht="84" customHeight="1" x14ac:dyDescent="0.2">
      <c r="B13" s="7">
        <v>2</v>
      </c>
      <c r="C13" s="8" t="s">
        <v>11</v>
      </c>
      <c r="D13" s="13" t="s">
        <v>24</v>
      </c>
      <c r="E13" s="7">
        <v>10</v>
      </c>
      <c r="F13" s="7" t="s">
        <v>14</v>
      </c>
      <c r="G13" s="7">
        <v>6</v>
      </c>
      <c r="H13" s="9">
        <v>73.709999999999994</v>
      </c>
      <c r="I13" s="7">
        <v>17</v>
      </c>
      <c r="J13" s="10">
        <v>104.2</v>
      </c>
      <c r="K13" s="11">
        <f>(I13/100)/12*G13+1</f>
        <v>1.085</v>
      </c>
      <c r="L13" s="11">
        <f>(J13-100)/12*G13/100+1</f>
        <v>1.0209999999999999</v>
      </c>
      <c r="M13" s="9">
        <f t="shared" ref="M13" si="0">ROUND(H13*K13*L13,2)</f>
        <v>81.650000000000006</v>
      </c>
      <c r="N13" s="18">
        <f t="shared" ref="N13" si="1">E13*M13</f>
        <v>816.5</v>
      </c>
    </row>
    <row r="14" spans="2:17" ht="16.5" customHeight="1" x14ac:dyDescent="0.2">
      <c r="B14" s="20" t="s">
        <v>18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17"/>
      <c r="N14" s="18">
        <f>SUM(N12:N13)</f>
        <v>1621.5</v>
      </c>
    </row>
    <row r="15" spans="2:17" x14ac:dyDescent="0.2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2:17" x14ac:dyDescent="0.2">
      <c r="B16" s="15"/>
      <c r="C16" s="12" t="s">
        <v>32</v>
      </c>
      <c r="D16" s="12"/>
      <c r="E16" s="12"/>
      <c r="F16" s="12"/>
      <c r="G16" s="12"/>
      <c r="H16" s="12"/>
      <c r="I16" s="12"/>
      <c r="J16" s="12"/>
      <c r="K16" s="12"/>
      <c r="L16" s="12"/>
    </row>
    <row r="17" spans="2:12" x14ac:dyDescent="0.2">
      <c r="B17" s="16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2:12" x14ac:dyDescent="0.2">
      <c r="B18" s="15"/>
      <c r="C18" s="12"/>
      <c r="D18" s="12"/>
      <c r="E18" s="12"/>
      <c r="F18" s="12"/>
      <c r="G18" s="12"/>
      <c r="H18" s="12"/>
      <c r="I18" s="12"/>
      <c r="J18" s="12"/>
      <c r="K18" s="12"/>
      <c r="L18" s="12"/>
    </row>
  </sheetData>
  <mergeCells count="10">
    <mergeCell ref="B14:L14"/>
    <mergeCell ref="M2:N2"/>
    <mergeCell ref="B4:N4"/>
    <mergeCell ref="B6:N6"/>
    <mergeCell ref="B7:N7"/>
    <mergeCell ref="C9:C10"/>
    <mergeCell ref="D9:D10"/>
    <mergeCell ref="E9:E10"/>
    <mergeCell ref="F9:F10"/>
    <mergeCell ref="N9:N10"/>
  </mergeCells>
  <pageMargins left="0.15748031496062992" right="0.15748031496062992" top="0.15748031496062992" bottom="0.15748031496062992" header="0" footer="0"/>
  <pageSetup paperSize="9" scale="55" fitToHeight="32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Владиславовна Кузнецова</dc:creator>
  <cp:lastModifiedBy>hrabrovans</cp:lastModifiedBy>
  <cp:lastPrinted>2025-10-22T10:34:46Z</cp:lastPrinted>
  <dcterms:created xsi:type="dcterms:W3CDTF">2025-01-31T07:24:26Z</dcterms:created>
  <dcterms:modified xsi:type="dcterms:W3CDTF">2025-10-23T07:06:35Z</dcterms:modified>
</cp:coreProperties>
</file>