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rchevDV\Desktop\"/>
    </mc:Choice>
  </mc:AlternateContent>
  <bookViews>
    <workbookView xWindow="0" yWindow="0" windowWidth="28800" windowHeight="12045" activeTab="1"/>
  </bookViews>
  <sheets>
    <sheet name="пользователь участка" sheetId="9" r:id="rId1"/>
    <sheet name="участник аукциона" sheetId="11" r:id="rId2"/>
  </sheets>
  <definedNames>
    <definedName name="_xlnm.Print_Area" localSheetId="0">'пользователь участка'!$A$1:$I$24</definedName>
  </definedNames>
  <calcPr calcId="162913"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0" i="11" l="1"/>
  <c r="H18" i="11"/>
  <c r="H17" i="11"/>
  <c r="H16" i="11"/>
  <c r="H19" i="11"/>
  <c r="H12" i="11"/>
  <c r="H10" i="11"/>
  <c r="H11" i="11" s="1"/>
  <c r="H14" i="11" s="1"/>
  <c r="H23" i="11" s="1"/>
  <c r="B25" i="11" s="1"/>
  <c r="H18" i="9" l="1"/>
  <c r="H16" i="9"/>
  <c r="H10" i="9" l="1"/>
  <c r="H11" i="9" s="1"/>
  <c r="H12" i="9"/>
  <c r="H17" i="9"/>
  <c r="H14" i="9" l="1"/>
  <c r="H19" i="9" l="1"/>
  <c r="H22" i="9" s="1"/>
  <c r="B24" i="9" s="1"/>
</calcChain>
</file>

<file path=xl/sharedStrings.xml><?xml version="1.0" encoding="utf-8"?>
<sst xmlns="http://schemas.openxmlformats.org/spreadsheetml/2006/main" count="87" uniqueCount="52">
  <si>
    <r>
      <t xml:space="preserve">   Настоящий расчет выполнен в  соответствии с </t>
    </r>
    <r>
      <rPr>
        <u/>
        <sz val="12"/>
        <color theme="1"/>
        <rFont val="Times New Roman"/>
        <family val="1"/>
        <charset val="204"/>
      </rPr>
      <t xml:space="preserve">Методикой оценки стандартных издержек субъектов предпринимательский и инвестиционной деятельности , возникающих в связи с использованием требований регулирования утвержденной приказом Департамента экономического развития Ханты-мансийского автономного округа – Югры от 30.09.2013 № 155  </t>
    </r>
  </si>
  <si>
    <t>№ п/п</t>
  </si>
  <si>
    <t>Наименование статьи затрат</t>
  </si>
  <si>
    <t>Примечание</t>
  </si>
  <si>
    <t xml:space="preserve">1. </t>
  </si>
  <si>
    <t xml:space="preserve">2. </t>
  </si>
  <si>
    <t>2.1</t>
  </si>
  <si>
    <t>Заработная плата в месяц, руб.</t>
  </si>
  <si>
    <t>2.2</t>
  </si>
  <si>
    <t>Отчисления на социальные нужды, руб.</t>
  </si>
  <si>
    <t>Итого затрат по з.п.:</t>
  </si>
  <si>
    <t>2.3</t>
  </si>
  <si>
    <t>Фонд рабочего времени в месяц, час.</t>
  </si>
  <si>
    <t>2.4</t>
  </si>
  <si>
    <t>Норма времени на выполнение работы, час.</t>
  </si>
  <si>
    <t>Итого человеко/час., руб.</t>
  </si>
  <si>
    <t xml:space="preserve">3. </t>
  </si>
  <si>
    <t>Определение стоимости приобретений:</t>
  </si>
  <si>
    <t>3.1</t>
  </si>
  <si>
    <t>Итого стоимость приобретений (руб.):</t>
  </si>
  <si>
    <t>4.</t>
  </si>
  <si>
    <t>Транспортные расходы</t>
  </si>
  <si>
    <t>Итого затрат за выполненную работу (руб.)</t>
  </si>
  <si>
    <t>5.</t>
  </si>
  <si>
    <t>Частота выполнения информационных требований</t>
  </si>
  <si>
    <t>6.</t>
  </si>
  <si>
    <t>Масштаб информационных требований</t>
  </si>
  <si>
    <t>ИТОГО сумма информационных издержек по требованию №1</t>
  </si>
  <si>
    <t>I. Расчет информационных издержек № 1</t>
  </si>
  <si>
    <r>
      <t xml:space="preserve">и состоят только из </t>
    </r>
    <r>
      <rPr>
        <u/>
        <sz val="12"/>
        <rFont val="Times New Roman"/>
        <family val="1"/>
        <charset val="204"/>
      </rPr>
      <t>информационных</t>
    </r>
    <r>
      <rPr>
        <sz val="12"/>
        <rFont val="Times New Roman"/>
        <family val="1"/>
        <charset val="204"/>
      </rPr>
      <t xml:space="preserve">  издержек.</t>
    </r>
  </si>
  <si>
    <t>1 субъект</t>
  </si>
  <si>
    <t>норма рабочего времени при 40-часовой рабочей недели (1972) в 2026 году - данные "Консультант плюс"/производственный календарь</t>
  </si>
  <si>
    <r>
      <t xml:space="preserve">Расчет стандартных издержек 
субъектов предпринимательской и инвестиционной деятельности, а также бюджета </t>
    </r>
    <r>
      <rPr>
        <b/>
        <sz val="14"/>
        <rFont val="Times New Roman"/>
        <family val="1"/>
        <charset val="204"/>
      </rPr>
      <t>Октябрьского</t>
    </r>
    <r>
      <rPr>
        <b/>
        <sz val="14"/>
        <color theme="1"/>
        <rFont val="Times New Roman"/>
        <family val="1"/>
        <charset val="204"/>
      </rPr>
      <t xml:space="preserve"> района возникающих в связи с исполнением требований регулирования 2026 г.</t>
    </r>
  </si>
  <si>
    <r>
      <t>Определение затрат рабочего времени:</t>
    </r>
    <r>
      <rPr>
        <i/>
        <sz val="11"/>
        <rFont val="Times New Roman"/>
        <family val="1"/>
        <charset val="204"/>
      </rPr>
      <t xml:space="preserve"> </t>
    </r>
  </si>
  <si>
    <t>договор направляется в электронном виде, распечатка не требуется</t>
  </si>
  <si>
    <t>расходные материалы:</t>
  </si>
  <si>
    <t>документ направляется по электронной почте</t>
  </si>
  <si>
    <t xml:space="preserve">договор подписывается в 1 раз при возникновении древесины на участке (в среднем 1 раз в год) </t>
  </si>
  <si>
    <t>Официальные данные на 01.01.2026 г. Управления Федеральной службы государственной статистики по Тюменской области, Ханты-Мансийскому автономному округу - Югре и Ямало-Ненецкому автономному округу "Среднемесячная номинальная начисленная заработная плата работников: крупных и средних предприятий и некоммерческих организаций" (к оценке эффективности ОМСУ из АИС Мониторинг Югра)</t>
  </si>
  <si>
    <t>Наименование информационного требования (для пользователей земельного участка - подписание договора купли-продажи древесины)</t>
  </si>
  <si>
    <t>I. Расчет информационных издержек № 2</t>
  </si>
  <si>
    <t xml:space="preserve">   Стандартные издержки субъектов предпринимательской деятельности, возникающие в связи с планируемым  исполнением требования  Проекта "Об утверждении Порядка отчуждения древесины, полученной из срубленных, спиленных, срезанных стволов деревьев, произрастающих на земельных участках (их частях) или землях, государственная собственность на которые не разграничена или находящихся в собственности муниципального образования Октябрьский район".</t>
  </si>
  <si>
    <t>Наименование информационного требования (для участника аукциона - подача заявки на участие в аукционе)</t>
  </si>
  <si>
    <t>20 листов*(450 руб./500 листов)</t>
  </si>
  <si>
    <t>расходные материалы: Картридж (листов)</t>
  </si>
  <si>
    <t>расходные материалы: Бумага (А4) (листов)</t>
  </si>
  <si>
    <t>20 листов*(500 руб./8000 листов)</t>
  </si>
  <si>
    <t>3.2</t>
  </si>
  <si>
    <t>заявка подаётся в электронном виде</t>
  </si>
  <si>
    <t>Участие в аукционе разовое действие</t>
  </si>
  <si>
    <r>
      <t xml:space="preserve">Итого сумма информационных издержек возникающие в связи с планируемым  исполнением требований проекта постановления составляет: </t>
    </r>
    <r>
      <rPr>
        <b/>
        <u/>
        <sz val="12"/>
        <color theme="1"/>
        <rFont val="Times New Roman"/>
        <family val="1"/>
        <charset val="204"/>
      </rPr>
      <t>1 141,29 в год</t>
    </r>
  </si>
  <si>
    <r>
      <t xml:space="preserve">Итого сумма информационных издержек возникающие в связи с планируемым  исполнением требований проекта постановления составляет: </t>
    </r>
    <r>
      <rPr>
        <b/>
        <u/>
        <sz val="12"/>
        <color theme="1"/>
        <rFont val="Times New Roman"/>
        <family val="1"/>
        <charset val="204"/>
      </rPr>
      <t>2 301,82 в год</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</si>
</sst>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р_._-;\-* #,##0.00_р_._-;_-* &quot;-&quot;??_р_._-;_-@_-"/>
  </numFmts>
  <fonts count="26" x14ac:knownFonts="1">
    <font>
      <sz val="11"/>
      <color theme="1"/>
      <name val="Calibri"/>
      <family val="2"/>
      <charset val="204"/>
      <scheme val="minor"/>
    </font>
    <font>
      <b/>
      <sz val="14"/>
      <color theme="1"/>
      <name val="Times New Roman"/>
      <family val="1"/>
      <charset val="204"/>
    </font>
    <font>
      <sz val="14"/>
      <color theme="1"/>
      <name val="Times New Roman"/>
      <family val="1"/>
      <charset val="204"/>
    </font>
    <font>
      <sz val="12"/>
      <color theme="1"/>
      <name val="Times New Roman"/>
      <family val="1"/>
      <charset val="204"/>
    </font>
    <font>
      <u/>
      <sz val="12"/>
      <color theme="1"/>
      <name val="Times New Roman"/>
      <family val="1"/>
      <charset val="204"/>
    </font>
    <font>
      <sz val="11"/>
      <color theme="1"/>
      <name val="Times New Roman"/>
      <family val="1"/>
      <charset val="204"/>
    </font>
    <font>
      <b/>
      <sz val="11"/>
      <color theme="1"/>
      <name val="Times New Roman"/>
      <family val="1"/>
      <charset val="204"/>
    </font>
    <font>
      <sz val="10"/>
      <name val="Times New Roman"/>
      <family val="1"/>
      <charset val="204"/>
    </font>
    <font>
      <sz val="9"/>
      <name val="Times New Roman"/>
      <family val="1"/>
      <charset val="204"/>
    </font>
    <font>
      <i/>
      <sz val="9"/>
      <color theme="1"/>
      <name val="Times New Roman"/>
      <family val="1"/>
      <charset val="204"/>
    </font>
    <font>
      <sz val="9"/>
      <color theme="1"/>
      <name val="Times New Roman"/>
      <family val="1"/>
      <charset val="204"/>
    </font>
    <font>
      <b/>
      <sz val="12"/>
      <color theme="1"/>
      <name val="Times New Roman"/>
      <family val="1"/>
      <charset val="204"/>
    </font>
    <font>
      <sz val="10"/>
      <color theme="1"/>
      <name val="Times New Roman"/>
      <family val="1"/>
      <charset val="204"/>
    </font>
    <font>
      <i/>
      <sz val="7"/>
      <color theme="1"/>
      <name val="Times New Roman"/>
      <family val="1"/>
      <charset val="204"/>
    </font>
    <font>
      <i/>
      <sz val="12"/>
      <color theme="1"/>
      <name val="Times New Roman"/>
      <family val="1"/>
      <charset val="204"/>
    </font>
    <font>
      <b/>
      <u/>
      <sz val="12"/>
      <color theme="1"/>
      <name val="Times New Roman"/>
      <family val="1"/>
      <charset val="204"/>
    </font>
    <font>
      <sz val="11"/>
      <color theme="1"/>
      <name val="Calibri"/>
      <family val="2"/>
      <charset val="204"/>
      <scheme val="minor"/>
    </font>
    <font>
      <sz val="14"/>
      <color theme="0"/>
      <name val="Times New Roman"/>
      <family val="1"/>
      <charset val="204"/>
    </font>
    <font>
      <sz val="12"/>
      <name val="Times New Roman"/>
      <family val="1"/>
      <charset val="204"/>
    </font>
    <font>
      <u/>
      <sz val="12"/>
      <name val="Times New Roman"/>
      <family val="1"/>
      <charset val="204"/>
    </font>
    <font>
      <sz val="14"/>
      <name val="Times New Roman"/>
      <family val="1"/>
      <charset val="204"/>
    </font>
    <font>
      <sz val="11"/>
      <name val="Times New Roman"/>
      <family val="1"/>
      <charset val="204"/>
    </font>
    <font>
      <b/>
      <sz val="11"/>
      <name val="Times New Roman"/>
      <family val="1"/>
      <charset val="204"/>
    </font>
    <font>
      <i/>
      <sz val="11"/>
      <name val="Times New Roman"/>
      <family val="1"/>
      <charset val="204"/>
    </font>
    <font>
      <i/>
      <sz val="9"/>
      <name val="Times New Roman"/>
      <family val="1"/>
      <charset val="204"/>
    </font>
    <font>
      <b/>
      <sz val="14"/>
      <name val="Times New Roman"/>
      <family val="1"/>
      <charset val="204"/>
    </font>
  </fonts>
  <fills count="3">
    <fill>
      <patternFill patternType="none"/>
    </fill>
    <fill>
      <patternFill patternType="gray125"/>
    </fill>
    <fill>
      <patternFill patternType="solid">
        <fgColor theme="0"/>
        <bgColor indexed="64"/>
      </patternFill>
    </fill>
  </fills>
  <borders count="57">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dotted">
        <color indexed="64"/>
      </left>
      <right/>
      <top/>
      <bottom style="dotted">
        <color indexed="64"/>
      </bottom>
      <diagonal/>
    </border>
    <border>
      <left/>
      <right/>
      <top/>
      <bottom style="dotted">
        <color indexed="64"/>
      </bottom>
      <diagonal/>
    </border>
    <border>
      <left style="dotted">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top style="dotted">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top style="dotted">
        <color indexed="64"/>
      </top>
      <bottom/>
      <diagonal/>
    </border>
    <border>
      <left style="dotted">
        <color indexed="64"/>
      </left>
      <right style="thin">
        <color indexed="64"/>
      </right>
      <top style="dotted">
        <color indexed="64"/>
      </top>
      <bottom style="dotted">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dotted">
        <color indexed="64"/>
      </left>
      <right/>
      <top style="dotted">
        <color indexed="64"/>
      </top>
      <bottom/>
      <diagonal/>
    </border>
    <border>
      <left style="dotted">
        <color indexed="64"/>
      </left>
      <right style="thin">
        <color indexed="64"/>
      </right>
      <top style="dotted">
        <color indexed="64"/>
      </top>
      <bottom/>
      <diagonal/>
    </border>
    <border>
      <left/>
      <right style="dotted">
        <color indexed="64"/>
      </right>
      <top style="dotted">
        <color indexed="64"/>
      </top>
      <bottom style="dotted">
        <color indexed="64"/>
      </bottom>
      <diagonal/>
    </border>
    <border>
      <left style="medium">
        <color indexed="64"/>
      </left>
      <right/>
      <top style="dotted">
        <color indexed="64"/>
      </top>
      <bottom style="thin">
        <color indexed="64"/>
      </bottom>
      <diagonal/>
    </border>
    <border>
      <left/>
      <right/>
      <top/>
      <bottom style="thin">
        <color indexed="64"/>
      </bottom>
      <diagonal/>
    </border>
    <border>
      <left/>
      <right/>
      <top style="dotted">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style="dotted">
        <color indexed="64"/>
      </right>
      <top style="thin">
        <color indexed="64"/>
      </top>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diagonal/>
    </border>
    <border>
      <left style="dotted">
        <color indexed="64"/>
      </left>
      <right style="thin">
        <color indexed="64"/>
      </right>
      <top style="thin">
        <color indexed="64"/>
      </top>
      <bottom style="dotted">
        <color indexed="64"/>
      </bottom>
      <diagonal/>
    </border>
    <border>
      <left style="medium">
        <color indexed="64"/>
      </left>
      <right style="dotted">
        <color indexed="64"/>
      </right>
      <top style="dotted">
        <color indexed="64"/>
      </top>
      <bottom/>
      <diagonal/>
    </border>
    <border>
      <left style="dotted">
        <color indexed="64"/>
      </left>
      <right style="dotted">
        <color indexed="64"/>
      </right>
      <top style="dotted">
        <color indexed="64"/>
      </top>
      <bottom/>
      <diagonal/>
    </border>
    <border>
      <left/>
      <right style="dotted">
        <color indexed="64"/>
      </right>
      <top style="dotted">
        <color indexed="64"/>
      </top>
      <bottom style="thin">
        <color indexed="64"/>
      </bottom>
      <diagonal/>
    </border>
    <border>
      <left style="medium">
        <color indexed="64"/>
      </left>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diagonal/>
    </border>
    <border>
      <left style="dotted">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164" fontId="16" fillId="0" borderId="0" applyFont="0" applyFill="0" applyBorder="0" applyAlignment="0" applyProtection="0"/>
  </cellStyleXfs>
  <cellXfs count="109">
    <xf numFmtId="0" fontId="0" fillId="0" borderId="0" xfId="0"/>
    <xf numFmtId="0" fontId="21" fillId="2" borderId="1" xfId="0" applyFont="1" applyFill="1" applyBorder="1" applyAlignment="1">
      <alignment horizontal="center" wrapText="1"/>
    </xf>
    <xf numFmtId="0" fontId="21" fillId="2" borderId="2" xfId="0" applyFont="1" applyFill="1" applyBorder="1" applyAlignment="1">
      <alignment horizontal="center" vertical="center"/>
    </xf>
    <xf numFmtId="0" fontId="21" fillId="2" borderId="3" xfId="0" applyFont="1" applyFill="1" applyBorder="1" applyAlignment="1">
      <alignment horizontal="center" vertical="center"/>
    </xf>
    <xf numFmtId="0" fontId="21" fillId="2" borderId="4" xfId="0" applyFont="1" applyFill="1" applyBorder="1" applyAlignment="1">
      <alignment horizontal="center" vertical="center"/>
    </xf>
    <xf numFmtId="0" fontId="21" fillId="2" borderId="5" xfId="0" applyFont="1" applyFill="1" applyBorder="1" applyAlignment="1">
      <alignment horizontal="center" vertical="center"/>
    </xf>
    <xf numFmtId="0" fontId="22" fillId="2" borderId="6" xfId="0" applyFont="1" applyFill="1" applyBorder="1" applyAlignment="1">
      <alignment horizontal="left" vertical="top"/>
    </xf>
    <xf numFmtId="0" fontId="22" fillId="2" borderId="7" xfId="0" applyFont="1" applyFill="1" applyBorder="1" applyAlignment="1">
      <alignment vertical="center" wrapText="1"/>
    </xf>
    <xf numFmtId="0" fontId="22" fillId="2" borderId="8" xfId="0" applyFont="1" applyFill="1" applyBorder="1" applyAlignment="1">
      <alignment vertical="center" wrapText="1"/>
    </xf>
    <xf numFmtId="0" fontId="22" fillId="2" borderId="9" xfId="0" applyFont="1" applyFill="1" applyBorder="1" applyAlignment="1">
      <alignment vertical="center" wrapText="1"/>
    </xf>
    <xf numFmtId="0" fontId="22" fillId="2" borderId="10" xfId="0" applyFont="1" applyFill="1" applyBorder="1" applyAlignment="1">
      <alignment vertical="top" wrapText="1"/>
    </xf>
    <xf numFmtId="0" fontId="22" fillId="2" borderId="7" xfId="0" applyFont="1" applyFill="1" applyBorder="1" applyAlignment="1">
      <alignment vertical="top" wrapText="1"/>
    </xf>
    <xf numFmtId="0" fontId="22" fillId="2" borderId="8" xfId="0" applyFont="1" applyFill="1" applyBorder="1" applyAlignment="1">
      <alignment vertical="top" wrapText="1"/>
    </xf>
    <xf numFmtId="0" fontId="22" fillId="2" borderId="9" xfId="0" applyFont="1" applyFill="1" applyBorder="1" applyAlignment="1">
      <alignment vertical="top" wrapText="1"/>
    </xf>
    <xf numFmtId="49" fontId="3" fillId="2" borderId="11" xfId="0" applyNumberFormat="1" applyFont="1" applyFill="1" applyBorder="1" applyAlignment="1">
      <alignment vertical="top" wrapText="1"/>
    </xf>
    <xf numFmtId="0" fontId="7" fillId="2" borderId="12" xfId="0" applyFont="1" applyFill="1" applyBorder="1" applyAlignment="1">
      <alignment vertical="center" wrapText="1"/>
    </xf>
    <xf numFmtId="0" fontId="7" fillId="2" borderId="13" xfId="0" applyFont="1" applyFill="1" applyBorder="1" applyAlignment="1">
      <alignment vertical="center" wrapText="1"/>
    </xf>
    <xf numFmtId="0" fontId="7" fillId="2" borderId="0" xfId="0" applyFont="1" applyFill="1" applyBorder="1" applyAlignment="1">
      <alignment vertical="center" wrapText="1"/>
    </xf>
    <xf numFmtId="0" fontId="8" fillId="2" borderId="0" xfId="0" applyFont="1" applyFill="1" applyBorder="1" applyAlignment="1">
      <alignment vertical="center" wrapText="1"/>
    </xf>
    <xf numFmtId="164" fontId="9" fillId="2" borderId="14" xfId="1" applyFont="1" applyFill="1" applyBorder="1" applyAlignment="1">
      <alignment horizontal="center" vertical="center" wrapText="1"/>
    </xf>
    <xf numFmtId="49" fontId="3" fillId="2" borderId="16" xfId="0" applyNumberFormat="1" applyFont="1" applyFill="1" applyBorder="1" applyAlignment="1">
      <alignment vertical="top" wrapText="1"/>
    </xf>
    <xf numFmtId="0" fontId="7" fillId="2" borderId="17" xfId="0" applyFont="1" applyFill="1" applyBorder="1" applyAlignment="1">
      <alignment horizontal="left" vertical="top" wrapText="1"/>
    </xf>
    <xf numFmtId="0" fontId="7" fillId="2" borderId="18" xfId="0" applyFont="1" applyFill="1" applyBorder="1" applyAlignment="1">
      <alignment horizontal="left" vertical="top" wrapText="1"/>
    </xf>
    <xf numFmtId="0" fontId="7" fillId="2" borderId="19" xfId="0" applyFont="1" applyFill="1" applyBorder="1" applyAlignment="1">
      <alignment vertical="center" wrapText="1"/>
    </xf>
    <xf numFmtId="0" fontId="7" fillId="2" borderId="18" xfId="0" applyFont="1" applyFill="1" applyBorder="1" applyAlignment="1">
      <alignment vertical="center" wrapText="1"/>
    </xf>
    <xf numFmtId="10" fontId="9" fillId="2" borderId="17" xfId="0" applyNumberFormat="1" applyFont="1" applyFill="1" applyBorder="1" applyAlignment="1">
      <alignment horizontal="center" vertical="center" wrapText="1"/>
    </xf>
    <xf numFmtId="164" fontId="9" fillId="2" borderId="20" xfId="1" applyFont="1" applyFill="1" applyBorder="1" applyAlignment="1">
      <alignment horizontal="center" vertical="center" wrapText="1"/>
    </xf>
    <xf numFmtId="2" fontId="3" fillId="2" borderId="21" xfId="0" applyNumberFormat="1" applyFont="1" applyFill="1" applyBorder="1"/>
    <xf numFmtId="0" fontId="3" fillId="2" borderId="11" xfId="0" applyFont="1" applyFill="1" applyBorder="1" applyAlignment="1"/>
    <xf numFmtId="0" fontId="2" fillId="2" borderId="22" xfId="0" applyFont="1" applyFill="1" applyBorder="1" applyAlignment="1"/>
    <xf numFmtId="0" fontId="2" fillId="2" borderId="0" xfId="0" applyFont="1" applyFill="1" applyBorder="1" applyAlignment="1"/>
    <xf numFmtId="0" fontId="2" fillId="2" borderId="19" xfId="0" applyFont="1" applyFill="1" applyBorder="1" applyAlignment="1"/>
    <xf numFmtId="0" fontId="10" fillId="2" borderId="19" xfId="0" applyFont="1" applyFill="1" applyBorder="1" applyAlignment="1">
      <alignment horizontal="center" wrapText="1"/>
    </xf>
    <xf numFmtId="49" fontId="3" fillId="2" borderId="16" xfId="0" applyNumberFormat="1" applyFont="1" applyFill="1" applyBorder="1" applyAlignment="1">
      <alignment vertical="top"/>
    </xf>
    <xf numFmtId="0" fontId="2" fillId="2" borderId="19" xfId="0" applyFont="1" applyFill="1" applyBorder="1"/>
    <xf numFmtId="0" fontId="2" fillId="2" borderId="18" xfId="0" applyFont="1" applyFill="1" applyBorder="1"/>
    <xf numFmtId="0" fontId="9" fillId="2" borderId="23" xfId="0" applyFont="1" applyFill="1" applyBorder="1" applyAlignment="1">
      <alignment horizontal="center" vertical="center" wrapText="1"/>
    </xf>
    <xf numFmtId="164" fontId="9" fillId="2" borderId="24" xfId="1" applyFont="1" applyFill="1" applyBorder="1" applyAlignment="1">
      <alignment horizontal="center" vertical="center" wrapText="1"/>
    </xf>
    <xf numFmtId="49" fontId="3" fillId="2" borderId="11" xfId="0" applyNumberFormat="1" applyFont="1" applyFill="1" applyBorder="1" applyAlignment="1">
      <alignment vertical="top"/>
    </xf>
    <xf numFmtId="0" fontId="2" fillId="2" borderId="13" xfId="0" applyFont="1" applyFill="1" applyBorder="1"/>
    <xf numFmtId="0" fontId="10" fillId="2" borderId="25" xfId="0" applyFont="1" applyFill="1" applyBorder="1"/>
    <xf numFmtId="164" fontId="24" fillId="2" borderId="20" xfId="1" applyFont="1" applyFill="1" applyBorder="1" applyAlignment="1">
      <alignment horizontal="center" vertical="center" wrapText="1"/>
    </xf>
    <xf numFmtId="0" fontId="2" fillId="2" borderId="9" xfId="0" applyFont="1" applyFill="1" applyBorder="1"/>
    <xf numFmtId="0" fontId="11" fillId="2" borderId="26" xfId="0" applyFont="1" applyFill="1" applyBorder="1"/>
    <xf numFmtId="0" fontId="2" fillId="2" borderId="27" xfId="0" applyFont="1" applyFill="1" applyBorder="1"/>
    <xf numFmtId="0" fontId="2" fillId="2" borderId="28" xfId="0" applyFont="1" applyFill="1" applyBorder="1"/>
    <xf numFmtId="0" fontId="10" fillId="2" borderId="27" xfId="0" applyFont="1" applyFill="1" applyBorder="1"/>
    <xf numFmtId="0" fontId="6" fillId="2" borderId="29" xfId="0" applyFont="1" applyFill="1" applyBorder="1" applyAlignment="1">
      <alignment vertical="top" wrapText="1"/>
    </xf>
    <xf numFmtId="0" fontId="6" fillId="2" borderId="7" xfId="0" applyFont="1" applyFill="1" applyBorder="1" applyAlignment="1">
      <alignment horizontal="left" vertical="top" wrapText="1"/>
    </xf>
    <xf numFmtId="0" fontId="6" fillId="2" borderId="8" xfId="0" applyFont="1" applyFill="1" applyBorder="1" applyAlignment="1">
      <alignment horizontal="left" vertical="top" wrapText="1"/>
    </xf>
    <xf numFmtId="0" fontId="6" fillId="2" borderId="49" xfId="0" applyFont="1" applyFill="1" applyBorder="1" applyAlignment="1">
      <alignment horizontal="left" vertical="top" wrapText="1"/>
    </xf>
    <xf numFmtId="0" fontId="5" fillId="2" borderId="32" xfId="0" applyFont="1" applyFill="1" applyBorder="1" applyAlignment="1">
      <alignment vertical="top" wrapText="1"/>
    </xf>
    <xf numFmtId="49" fontId="3" fillId="2" borderId="33" xfId="0" applyNumberFormat="1" applyFont="1" applyFill="1" applyBorder="1" applyAlignment="1">
      <alignment vertical="top" wrapText="1"/>
    </xf>
    <xf numFmtId="0" fontId="12" fillId="2" borderId="34" xfId="0" applyFont="1" applyFill="1" applyBorder="1" applyAlignment="1">
      <alignment horizontal="left" vertical="top" wrapText="1"/>
    </xf>
    <xf numFmtId="0" fontId="12" fillId="2" borderId="35" xfId="0" applyFont="1" applyFill="1" applyBorder="1" applyAlignment="1">
      <alignment horizontal="left" vertical="top" wrapText="1"/>
    </xf>
    <xf numFmtId="0" fontId="12" fillId="2" borderId="36" xfId="0" applyFont="1" applyFill="1" applyBorder="1" applyAlignment="1">
      <alignment horizontal="left" vertical="top" wrapText="1"/>
    </xf>
    <xf numFmtId="0" fontId="2" fillId="2" borderId="37" xfId="0" applyFont="1" applyFill="1" applyBorder="1"/>
    <xf numFmtId="0" fontId="9" fillId="2" borderId="38" xfId="0" applyFont="1" applyFill="1" applyBorder="1" applyAlignment="1">
      <alignment horizontal="center" vertical="center" wrapText="1"/>
    </xf>
    <xf numFmtId="0" fontId="9" fillId="2" borderId="39" xfId="1" applyNumberFormat="1" applyFont="1" applyFill="1" applyBorder="1" applyAlignment="1">
      <alignment horizontal="center" vertical="center" wrapText="1"/>
    </xf>
    <xf numFmtId="0" fontId="11" fillId="2" borderId="40" xfId="0" applyFont="1" applyFill="1" applyBorder="1"/>
    <xf numFmtId="0" fontId="2" fillId="2" borderId="41" xfId="0" applyFont="1" applyFill="1" applyBorder="1"/>
    <xf numFmtId="0" fontId="2" fillId="2" borderId="23" xfId="0" applyFont="1" applyFill="1" applyBorder="1"/>
    <xf numFmtId="0" fontId="10" fillId="2" borderId="19" xfId="0" applyFont="1" applyFill="1" applyBorder="1"/>
    <xf numFmtId="0" fontId="10" fillId="2" borderId="42" xfId="0" applyFont="1" applyFill="1" applyBorder="1"/>
    <xf numFmtId="0" fontId="9" fillId="2" borderId="24" xfId="1" applyNumberFormat="1" applyFont="1" applyFill="1" applyBorder="1" applyAlignment="1">
      <alignment horizontal="center" vertical="center" wrapText="1"/>
    </xf>
    <xf numFmtId="0" fontId="2" fillId="2" borderId="32" xfId="0" applyFont="1" applyFill="1" applyBorder="1"/>
    <xf numFmtId="0" fontId="11" fillId="2" borderId="43" xfId="0" applyFont="1" applyFill="1" applyBorder="1" applyAlignment="1">
      <alignment vertical="center"/>
    </xf>
    <xf numFmtId="0" fontId="6" fillId="2" borderId="44" xfId="0" applyFont="1" applyFill="1" applyBorder="1" applyAlignment="1">
      <alignment vertical="center"/>
    </xf>
    <xf numFmtId="0" fontId="2" fillId="2" borderId="8" xfId="0" applyFont="1" applyFill="1" applyBorder="1"/>
    <xf numFmtId="0" fontId="9" fillId="2" borderId="45"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46" xfId="1" applyNumberFormat="1" applyFont="1" applyFill="1" applyBorder="1" applyAlignment="1">
      <alignment horizontal="center" vertical="center" wrapText="1"/>
    </xf>
    <xf numFmtId="0" fontId="11" fillId="2" borderId="11" xfId="0" applyFont="1" applyFill="1" applyBorder="1" applyAlignment="1">
      <alignment vertical="center"/>
    </xf>
    <xf numFmtId="0" fontId="2" fillId="2" borderId="0" xfId="0" applyFont="1" applyFill="1" applyBorder="1"/>
    <xf numFmtId="164" fontId="14" fillId="2" borderId="14" xfId="1" applyFont="1" applyFill="1" applyBorder="1" applyAlignment="1">
      <alignment horizontal="center" vertical="center" wrapText="1"/>
    </xf>
    <xf numFmtId="0" fontId="11" fillId="2" borderId="10" xfId="0" applyFont="1" applyFill="1" applyBorder="1" applyAlignment="1">
      <alignment vertical="center"/>
    </xf>
    <xf numFmtId="0" fontId="6" fillId="2" borderId="7" xfId="0" applyFont="1" applyFill="1" applyBorder="1" applyAlignment="1">
      <alignment vertical="center"/>
    </xf>
    <xf numFmtId="0" fontId="2" fillId="2" borderId="31" xfId="0" applyFont="1" applyFill="1" applyBorder="1"/>
    <xf numFmtId="0" fontId="2" fillId="2" borderId="47" xfId="0" applyFont="1" applyFill="1" applyBorder="1"/>
    <xf numFmtId="164" fontId="13" fillId="2" borderId="48" xfId="1" applyFont="1" applyFill="1" applyBorder="1" applyAlignment="1">
      <alignment horizontal="center" vertical="center" wrapText="1"/>
    </xf>
    <xf numFmtId="0" fontId="2" fillId="2" borderId="49" xfId="0" applyFont="1" applyFill="1" applyBorder="1"/>
    <xf numFmtId="0" fontId="2" fillId="2" borderId="30" xfId="0" applyFont="1" applyFill="1" applyBorder="1"/>
    <xf numFmtId="0" fontId="2" fillId="2" borderId="50" xfId="0" applyFont="1" applyFill="1" applyBorder="1"/>
    <xf numFmtId="0" fontId="11" fillId="2" borderId="52" xfId="0" applyFont="1" applyFill="1" applyBorder="1" applyAlignment="1">
      <alignment vertical="center"/>
    </xf>
    <xf numFmtId="0" fontId="2" fillId="2" borderId="53" xfId="0" applyFont="1" applyFill="1" applyBorder="1"/>
    <xf numFmtId="0" fontId="2" fillId="2" borderId="54" xfId="0" applyFont="1" applyFill="1" applyBorder="1"/>
    <xf numFmtId="164" fontId="14" fillId="2" borderId="55" xfId="1" applyFont="1" applyFill="1" applyBorder="1" applyAlignment="1">
      <alignment horizontal="center" vertical="center" wrapText="1"/>
    </xf>
    <xf numFmtId="0" fontId="2" fillId="2" borderId="56" xfId="0" applyFont="1" applyFill="1" applyBorder="1"/>
    <xf numFmtId="0" fontId="9" fillId="2" borderId="21" xfId="0" applyFont="1" applyFill="1" applyBorder="1" applyAlignment="1">
      <alignment vertical="top" wrapText="1"/>
    </xf>
    <xf numFmtId="0" fontId="9" fillId="2" borderId="9" xfId="0" applyFont="1" applyFill="1" applyBorder="1" applyAlignment="1">
      <alignment wrapText="1"/>
    </xf>
    <xf numFmtId="0" fontId="1" fillId="2" borderId="0" xfId="0" applyFont="1" applyFill="1" applyAlignment="1">
      <alignment horizontal="center" wrapText="1"/>
    </xf>
    <xf numFmtId="0" fontId="2" fillId="2" borderId="0" xfId="0" applyFont="1" applyFill="1"/>
    <xf numFmtId="0" fontId="3" fillId="2" borderId="0" xfId="0" applyFont="1" applyFill="1" applyAlignment="1">
      <alignment vertical="center" wrapText="1" shrinkToFit="1"/>
    </xf>
    <xf numFmtId="0" fontId="18" fillId="2" borderId="0" xfId="0" applyFont="1" applyFill="1" applyAlignment="1">
      <alignment horizontal="left" vertical="top" wrapText="1"/>
    </xf>
    <xf numFmtId="0" fontId="18" fillId="2" borderId="0" xfId="0" applyFont="1" applyFill="1"/>
    <xf numFmtId="0" fontId="20" fillId="2" borderId="0" xfId="0" applyFont="1" applyFill="1"/>
    <xf numFmtId="0" fontId="20" fillId="2" borderId="0" xfId="0" applyFont="1" applyFill="1" applyAlignment="1">
      <alignment horizontal="center"/>
    </xf>
    <xf numFmtId="0" fontId="3" fillId="2" borderId="0" xfId="0" applyFont="1" applyFill="1" applyAlignment="1">
      <alignment horizontal="left" wrapText="1"/>
    </xf>
    <xf numFmtId="2" fontId="17" fillId="2" borderId="0" xfId="0" applyNumberFormat="1" applyFont="1" applyFill="1"/>
    <xf numFmtId="2" fontId="2" fillId="2" borderId="0" xfId="0" applyNumberFormat="1" applyFont="1" applyFill="1"/>
    <xf numFmtId="164" fontId="2" fillId="2" borderId="0" xfId="1" applyFont="1" applyFill="1"/>
    <xf numFmtId="0" fontId="9" fillId="2" borderId="9" xfId="0" applyFont="1" applyFill="1" applyBorder="1" applyAlignment="1">
      <alignment vertical="top" wrapText="1"/>
    </xf>
    <xf numFmtId="0" fontId="10" fillId="2" borderId="21" xfId="0" applyFont="1" applyFill="1" applyBorder="1"/>
    <xf numFmtId="0" fontId="9" fillId="2" borderId="51" xfId="0" applyFont="1" applyFill="1" applyBorder="1" applyAlignment="1">
      <alignment vertical="center" wrapText="1"/>
    </xf>
    <xf numFmtId="0" fontId="9" fillId="2" borderId="15" xfId="0" applyFont="1" applyFill="1" applyBorder="1" applyAlignment="1">
      <alignment wrapText="1"/>
    </xf>
    <xf numFmtId="2" fontId="10" fillId="2" borderId="21" xfId="0" applyNumberFormat="1" applyFont="1" applyFill="1" applyBorder="1"/>
    <xf numFmtId="0" fontId="10" fillId="2" borderId="9" xfId="0" applyFont="1" applyFill="1" applyBorder="1"/>
    <xf numFmtId="0" fontId="10" fillId="2" borderId="32" xfId="0" applyFont="1" applyFill="1" applyBorder="1" applyAlignment="1">
      <alignment vertical="top" wrapText="1"/>
    </xf>
    <xf numFmtId="0" fontId="10" fillId="2" borderId="32" xfId="0" applyFont="1" applyFill="1" applyBorder="1"/>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4"/>
  <sheetViews>
    <sheetView view="pageBreakPreview" topLeftCell="A10" zoomScaleNormal="100" zoomScaleSheetLayoutView="100" workbookViewId="0">
      <selection activeCell="M20" sqref="M20"/>
    </sheetView>
  </sheetViews>
  <sheetFormatPr defaultColWidth="9.140625" defaultRowHeight="18.75" x14ac:dyDescent="0.3"/>
  <cols>
    <col min="1" max="1" width="5.5703125" style="91" customWidth="1"/>
    <col min="2" max="2" width="25.5703125" style="91" customWidth="1"/>
    <col min="3" max="3" width="11" style="91" bestFit="1" customWidth="1"/>
    <col min="4" max="4" width="9.140625" style="91"/>
    <col min="5" max="5" width="6.5703125" style="91" customWidth="1"/>
    <col min="6" max="6" width="8.5703125" style="91" customWidth="1"/>
    <col min="7" max="7" width="12" style="91" customWidth="1"/>
    <col min="8" max="8" width="16.7109375" style="100" customWidth="1"/>
    <col min="9" max="9" width="35.28515625" style="91" customWidth="1"/>
    <col min="10" max="16384" width="9.140625" style="91"/>
  </cols>
  <sheetData>
    <row r="1" spans="1:9" ht="74.25" customHeight="1" x14ac:dyDescent="0.3">
      <c r="A1" s="90" t="s">
        <v>32</v>
      </c>
      <c r="B1" s="90"/>
      <c r="C1" s="90"/>
      <c r="D1" s="90"/>
      <c r="E1" s="90"/>
      <c r="F1" s="90"/>
      <c r="G1" s="90"/>
      <c r="H1" s="90"/>
      <c r="I1" s="90"/>
    </row>
    <row r="2" spans="1:9" ht="74.25" customHeight="1" x14ac:dyDescent="0.3">
      <c r="A2" s="92" t="s">
        <v>0</v>
      </c>
      <c r="B2" s="92"/>
      <c r="C2" s="92"/>
      <c r="D2" s="92"/>
      <c r="E2" s="92"/>
      <c r="F2" s="92"/>
      <c r="G2" s="92"/>
      <c r="H2" s="92"/>
      <c r="I2" s="92"/>
    </row>
    <row r="3" spans="1:9" ht="67.5" customHeight="1" x14ac:dyDescent="0.3">
      <c r="A3" s="93" t="s">
        <v>41</v>
      </c>
      <c r="B3" s="93"/>
      <c r="C3" s="93"/>
      <c r="D3" s="93"/>
      <c r="E3" s="93"/>
      <c r="F3" s="93"/>
      <c r="G3" s="93"/>
      <c r="H3" s="93"/>
      <c r="I3" s="93"/>
    </row>
    <row r="4" spans="1:9" ht="21" customHeight="1" x14ac:dyDescent="0.3">
      <c r="A4" s="94" t="s">
        <v>29</v>
      </c>
      <c r="B4" s="95"/>
      <c r="C4" s="95"/>
      <c r="D4" s="95"/>
      <c r="E4" s="95"/>
      <c r="F4" s="95"/>
      <c r="G4" s="95"/>
      <c r="H4" s="95"/>
      <c r="I4" s="95"/>
    </row>
    <row r="5" spans="1:9" ht="27.75" customHeight="1" thickBot="1" x14ac:dyDescent="0.35">
      <c r="A5" s="96" t="s">
        <v>28</v>
      </c>
      <c r="B5" s="96"/>
      <c r="C5" s="96"/>
      <c r="D5" s="96"/>
      <c r="E5" s="96"/>
      <c r="F5" s="96"/>
      <c r="G5" s="96"/>
      <c r="H5" s="96"/>
      <c r="I5" s="96"/>
    </row>
    <row r="6" spans="1:9" ht="30.75" x14ac:dyDescent="0.3">
      <c r="A6" s="1" t="s">
        <v>1</v>
      </c>
      <c r="B6" s="2" t="s">
        <v>2</v>
      </c>
      <c r="C6" s="3"/>
      <c r="D6" s="3"/>
      <c r="E6" s="3"/>
      <c r="F6" s="3"/>
      <c r="G6" s="3"/>
      <c r="H6" s="4"/>
      <c r="I6" s="5" t="s">
        <v>3</v>
      </c>
    </row>
    <row r="7" spans="1:9" ht="50.25" customHeight="1" x14ac:dyDescent="0.3">
      <c r="A7" s="6" t="s">
        <v>4</v>
      </c>
      <c r="B7" s="7" t="s">
        <v>39</v>
      </c>
      <c r="C7" s="8"/>
      <c r="D7" s="8"/>
      <c r="E7" s="8"/>
      <c r="F7" s="8"/>
      <c r="G7" s="8"/>
      <c r="H7" s="8"/>
      <c r="I7" s="9"/>
    </row>
    <row r="8" spans="1:9" ht="21.75" customHeight="1" x14ac:dyDescent="0.3">
      <c r="A8" s="10" t="s">
        <v>5</v>
      </c>
      <c r="B8" s="11" t="s">
        <v>33</v>
      </c>
      <c r="C8" s="12"/>
      <c r="D8" s="12"/>
      <c r="E8" s="12"/>
      <c r="F8" s="12"/>
      <c r="G8" s="12"/>
      <c r="H8" s="12"/>
      <c r="I8" s="13"/>
    </row>
    <row r="9" spans="1:9" ht="146.25" customHeight="1" x14ac:dyDescent="0.3">
      <c r="A9" s="14" t="s">
        <v>6</v>
      </c>
      <c r="B9" s="15" t="s">
        <v>7</v>
      </c>
      <c r="C9" s="16"/>
      <c r="D9" s="17"/>
      <c r="E9" s="17"/>
      <c r="F9" s="17"/>
      <c r="G9" s="18"/>
      <c r="H9" s="19">
        <v>144048.04</v>
      </c>
      <c r="I9" s="104" t="s">
        <v>38</v>
      </c>
    </row>
    <row r="10" spans="1:9" ht="18" customHeight="1" x14ac:dyDescent="0.3">
      <c r="A10" s="20" t="s">
        <v>8</v>
      </c>
      <c r="B10" s="21" t="s">
        <v>9</v>
      </c>
      <c r="C10" s="22"/>
      <c r="D10" s="23"/>
      <c r="E10" s="24"/>
      <c r="F10" s="23"/>
      <c r="G10" s="25">
        <v>0.30199999999999999</v>
      </c>
      <c r="H10" s="26">
        <f>ROUNDUP((+H9*G10),2)</f>
        <v>43502.51</v>
      </c>
      <c r="I10" s="27"/>
    </row>
    <row r="11" spans="1:9" x14ac:dyDescent="0.3">
      <c r="A11" s="28" t="s">
        <v>10</v>
      </c>
      <c r="B11" s="29"/>
      <c r="C11" s="30"/>
      <c r="D11" s="31"/>
      <c r="E11" s="30"/>
      <c r="F11" s="31"/>
      <c r="G11" s="32"/>
      <c r="H11" s="26">
        <f>ROUNDDOWN((H9+H10),2)</f>
        <v>187550.55</v>
      </c>
      <c r="I11" s="27"/>
    </row>
    <row r="12" spans="1:9" ht="60" customHeight="1" x14ac:dyDescent="0.3">
      <c r="A12" s="33" t="s">
        <v>11</v>
      </c>
      <c r="B12" s="21" t="s">
        <v>12</v>
      </c>
      <c r="C12" s="22"/>
      <c r="D12" s="34"/>
      <c r="E12" s="35"/>
      <c r="F12" s="34"/>
      <c r="G12" s="36">
        <v>1972</v>
      </c>
      <c r="H12" s="37">
        <f>G12/12</f>
        <v>164.33333333333334</v>
      </c>
      <c r="I12" s="88" t="s">
        <v>31</v>
      </c>
    </row>
    <row r="13" spans="1:9" ht="17.25" customHeight="1" x14ac:dyDescent="0.3">
      <c r="A13" s="38" t="s">
        <v>13</v>
      </c>
      <c r="B13" s="21" t="s">
        <v>14</v>
      </c>
      <c r="C13" s="22"/>
      <c r="D13" s="22"/>
      <c r="E13" s="39"/>
      <c r="F13" s="34"/>
      <c r="G13" s="40"/>
      <c r="H13" s="41">
        <v>1</v>
      </c>
      <c r="I13" s="42"/>
    </row>
    <row r="14" spans="1:9" x14ac:dyDescent="0.3">
      <c r="A14" s="43" t="s">
        <v>15</v>
      </c>
      <c r="B14" s="44"/>
      <c r="C14" s="44"/>
      <c r="D14" s="44"/>
      <c r="E14" s="44"/>
      <c r="F14" s="45"/>
      <c r="G14" s="46"/>
      <c r="H14" s="26">
        <f>ROUNDUP((H11/H12*H13),2)</f>
        <v>1141.29</v>
      </c>
      <c r="I14" s="42"/>
    </row>
    <row r="15" spans="1:9" ht="18.75" customHeight="1" x14ac:dyDescent="0.3">
      <c r="A15" s="47" t="s">
        <v>16</v>
      </c>
      <c r="B15" s="48" t="s">
        <v>17</v>
      </c>
      <c r="C15" s="49"/>
      <c r="D15" s="49"/>
      <c r="E15" s="49"/>
      <c r="F15" s="49"/>
      <c r="G15" s="49"/>
      <c r="H15" s="50"/>
      <c r="I15" s="51"/>
    </row>
    <row r="16" spans="1:9" ht="42" customHeight="1" x14ac:dyDescent="0.3">
      <c r="A16" s="52" t="s">
        <v>18</v>
      </c>
      <c r="B16" s="53" t="s">
        <v>35</v>
      </c>
      <c r="C16" s="54"/>
      <c r="D16" s="55"/>
      <c r="E16" s="56"/>
      <c r="F16" s="57"/>
      <c r="G16" s="57">
        <v>0</v>
      </c>
      <c r="H16" s="58">
        <f>G16/1</f>
        <v>0</v>
      </c>
      <c r="I16" s="88" t="s">
        <v>34</v>
      </c>
    </row>
    <row r="17" spans="1:9" x14ac:dyDescent="0.3">
      <c r="A17" s="59" t="s">
        <v>19</v>
      </c>
      <c r="B17" s="60"/>
      <c r="C17" s="61"/>
      <c r="D17" s="45"/>
      <c r="E17" s="45"/>
      <c r="F17" s="62"/>
      <c r="G17" s="63"/>
      <c r="H17" s="64">
        <f>H16</f>
        <v>0</v>
      </c>
      <c r="I17" s="65"/>
    </row>
    <row r="18" spans="1:9" ht="27.75" customHeight="1" x14ac:dyDescent="0.3">
      <c r="A18" s="66" t="s">
        <v>20</v>
      </c>
      <c r="B18" s="67" t="s">
        <v>21</v>
      </c>
      <c r="C18" s="68"/>
      <c r="D18" s="68"/>
      <c r="E18" s="68"/>
      <c r="F18" s="69"/>
      <c r="G18" s="70">
        <v>0</v>
      </c>
      <c r="H18" s="71">
        <f>G18/1</f>
        <v>0</v>
      </c>
      <c r="I18" s="101" t="s">
        <v>36</v>
      </c>
    </row>
    <row r="19" spans="1:9" ht="21.75" customHeight="1" x14ac:dyDescent="0.3">
      <c r="A19" s="72" t="s">
        <v>22</v>
      </c>
      <c r="B19" s="68"/>
      <c r="C19" s="73"/>
      <c r="D19" s="68"/>
      <c r="E19" s="73"/>
      <c r="F19" s="73"/>
      <c r="G19" s="73"/>
      <c r="H19" s="74">
        <f>H14+H18</f>
        <v>1141.29</v>
      </c>
      <c r="I19" s="102"/>
    </row>
    <row r="20" spans="1:9" ht="47.25" customHeight="1" x14ac:dyDescent="0.3">
      <c r="A20" s="75" t="s">
        <v>23</v>
      </c>
      <c r="B20" s="76" t="s">
        <v>24</v>
      </c>
      <c r="C20" s="77"/>
      <c r="D20" s="73"/>
      <c r="E20" s="77"/>
      <c r="F20" s="68"/>
      <c r="G20" s="78"/>
      <c r="H20" s="79">
        <v>1</v>
      </c>
      <c r="I20" s="89" t="s">
        <v>37</v>
      </c>
    </row>
    <row r="21" spans="1:9" ht="43.5" customHeight="1" x14ac:dyDescent="0.3">
      <c r="A21" s="75" t="s">
        <v>25</v>
      </c>
      <c r="B21" s="76" t="s">
        <v>26</v>
      </c>
      <c r="C21" s="68"/>
      <c r="D21" s="80"/>
      <c r="E21" s="81"/>
      <c r="F21" s="73"/>
      <c r="G21" s="82"/>
      <c r="H21" s="79">
        <v>1</v>
      </c>
      <c r="I21" s="103" t="s">
        <v>30</v>
      </c>
    </row>
    <row r="22" spans="1:9" ht="28.5" customHeight="1" thickBot="1" x14ac:dyDescent="0.35">
      <c r="A22" s="83" t="s">
        <v>27</v>
      </c>
      <c r="B22" s="84"/>
      <c r="C22" s="84"/>
      <c r="D22" s="84"/>
      <c r="E22" s="85"/>
      <c r="F22" s="85"/>
      <c r="G22" s="84"/>
      <c r="H22" s="86">
        <f>H19*H20*H21</f>
        <v>1141.29</v>
      </c>
      <c r="I22" s="87"/>
    </row>
    <row r="23" spans="1:9" ht="33.75" customHeight="1" x14ac:dyDescent="0.3">
      <c r="A23" s="97" t="s">
        <v>50</v>
      </c>
      <c r="B23" s="97"/>
      <c r="C23" s="97"/>
      <c r="D23" s="97"/>
      <c r="E23" s="97"/>
      <c r="F23" s="97"/>
      <c r="G23" s="97"/>
      <c r="H23" s="97"/>
      <c r="I23" s="97"/>
    </row>
    <row r="24" spans="1:9" x14ac:dyDescent="0.3">
      <c r="B24" s="98" t="e">
        <f>#REF!+H22+#REF!</f>
        <v>#REF!</v>
      </c>
      <c r="C24" s="99"/>
    </row>
  </sheetData>
  <mergeCells count="13">
    <mergeCell ref="A23:I23"/>
    <mergeCell ref="B16:D16"/>
    <mergeCell ref="A1:I1"/>
    <mergeCell ref="A2:I2"/>
    <mergeCell ref="A3:I3"/>
    <mergeCell ref="A5:I5"/>
    <mergeCell ref="B6:H6"/>
    <mergeCell ref="B7:I7"/>
    <mergeCell ref="B8:I8"/>
    <mergeCell ref="B10:C10"/>
    <mergeCell ref="B12:C12"/>
    <mergeCell ref="B13:D13"/>
    <mergeCell ref="B15:H15"/>
  </mergeCells>
  <pageMargins left="0.70866141732283472" right="0.70866141732283472" top="0.74803149606299213" bottom="0.74803149606299213" header="0.31496062992125984" footer="0.31496062992125984"/>
  <pageSetup paperSize="9" scale="6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tabSelected="1" view="pageBreakPreview" topLeftCell="A11" zoomScaleNormal="100" zoomScaleSheetLayoutView="100" workbookViewId="0">
      <selection activeCell="F30" sqref="F30"/>
    </sheetView>
  </sheetViews>
  <sheetFormatPr defaultColWidth="9.140625" defaultRowHeight="18.75" x14ac:dyDescent="0.3"/>
  <cols>
    <col min="1" max="1" width="5.5703125" style="91" customWidth="1"/>
    <col min="2" max="2" width="25.5703125" style="91" customWidth="1"/>
    <col min="3" max="3" width="11" style="91" bestFit="1" customWidth="1"/>
    <col min="4" max="4" width="9.140625" style="91"/>
    <col min="5" max="5" width="6.5703125" style="91" customWidth="1"/>
    <col min="6" max="6" width="8.5703125" style="91" customWidth="1"/>
    <col min="7" max="7" width="12" style="91" customWidth="1"/>
    <col min="8" max="8" width="16.7109375" style="100" customWidth="1"/>
    <col min="9" max="9" width="35.28515625" style="91" customWidth="1"/>
    <col min="10" max="16384" width="9.140625" style="91"/>
  </cols>
  <sheetData>
    <row r="1" spans="1:9" ht="74.25" customHeight="1" x14ac:dyDescent="0.3">
      <c r="A1" s="90" t="s">
        <v>32</v>
      </c>
      <c r="B1" s="90"/>
      <c r="C1" s="90"/>
      <c r="D1" s="90"/>
      <c r="E1" s="90"/>
      <c r="F1" s="90"/>
      <c r="G1" s="90"/>
      <c r="H1" s="90"/>
      <c r="I1" s="90"/>
    </row>
    <row r="2" spans="1:9" ht="74.25" customHeight="1" x14ac:dyDescent="0.3">
      <c r="A2" s="92" t="s">
        <v>0</v>
      </c>
      <c r="B2" s="92"/>
      <c r="C2" s="92"/>
      <c r="D2" s="92"/>
      <c r="E2" s="92"/>
      <c r="F2" s="92"/>
      <c r="G2" s="92"/>
      <c r="H2" s="92"/>
      <c r="I2" s="92"/>
    </row>
    <row r="3" spans="1:9" ht="67.5" customHeight="1" x14ac:dyDescent="0.3">
      <c r="A3" s="93" t="s">
        <v>41</v>
      </c>
      <c r="B3" s="93"/>
      <c r="C3" s="93"/>
      <c r="D3" s="93"/>
      <c r="E3" s="93"/>
      <c r="F3" s="93"/>
      <c r="G3" s="93"/>
      <c r="H3" s="93"/>
      <c r="I3" s="93"/>
    </row>
    <row r="4" spans="1:9" ht="21" customHeight="1" x14ac:dyDescent="0.3">
      <c r="A4" s="94" t="s">
        <v>29</v>
      </c>
      <c r="B4" s="95"/>
      <c r="C4" s="95"/>
      <c r="D4" s="95"/>
      <c r="E4" s="95"/>
      <c r="F4" s="95"/>
      <c r="G4" s="95"/>
      <c r="H4" s="95"/>
      <c r="I4" s="95"/>
    </row>
    <row r="5" spans="1:9" ht="27.75" customHeight="1" thickBot="1" x14ac:dyDescent="0.35">
      <c r="A5" s="96" t="s">
        <v>40</v>
      </c>
      <c r="B5" s="96"/>
      <c r="C5" s="96"/>
      <c r="D5" s="96"/>
      <c r="E5" s="96"/>
      <c r="F5" s="96"/>
      <c r="G5" s="96"/>
      <c r="H5" s="96"/>
      <c r="I5" s="96"/>
    </row>
    <row r="6" spans="1:9" ht="30.75" x14ac:dyDescent="0.3">
      <c r="A6" s="1" t="s">
        <v>1</v>
      </c>
      <c r="B6" s="2" t="s">
        <v>2</v>
      </c>
      <c r="C6" s="3"/>
      <c r="D6" s="3"/>
      <c r="E6" s="3"/>
      <c r="F6" s="3"/>
      <c r="G6" s="3"/>
      <c r="H6" s="4"/>
      <c r="I6" s="5" t="s">
        <v>3</v>
      </c>
    </row>
    <row r="7" spans="1:9" ht="50.25" customHeight="1" x14ac:dyDescent="0.3">
      <c r="A7" s="6" t="s">
        <v>4</v>
      </c>
      <c r="B7" s="7" t="s">
        <v>42</v>
      </c>
      <c r="C7" s="8"/>
      <c r="D7" s="8"/>
      <c r="E7" s="8"/>
      <c r="F7" s="8"/>
      <c r="G7" s="8"/>
      <c r="H7" s="8"/>
      <c r="I7" s="9"/>
    </row>
    <row r="8" spans="1:9" ht="30.75" customHeight="1" x14ac:dyDescent="0.3">
      <c r="A8" s="10" t="s">
        <v>5</v>
      </c>
      <c r="B8" s="11" t="s">
        <v>33</v>
      </c>
      <c r="C8" s="12"/>
      <c r="D8" s="12"/>
      <c r="E8" s="12"/>
      <c r="F8" s="12"/>
      <c r="G8" s="12"/>
      <c r="H8" s="12"/>
      <c r="I8" s="13"/>
    </row>
    <row r="9" spans="1:9" ht="141.75" customHeight="1" x14ac:dyDescent="0.3">
      <c r="A9" s="14" t="s">
        <v>6</v>
      </c>
      <c r="B9" s="15" t="s">
        <v>7</v>
      </c>
      <c r="C9" s="16"/>
      <c r="D9" s="17"/>
      <c r="E9" s="17"/>
      <c r="F9" s="17"/>
      <c r="G9" s="18"/>
      <c r="H9" s="19">
        <v>144048.04</v>
      </c>
      <c r="I9" s="104" t="s">
        <v>38</v>
      </c>
    </row>
    <row r="10" spans="1:9" ht="18" customHeight="1" x14ac:dyDescent="0.3">
      <c r="A10" s="20" t="s">
        <v>8</v>
      </c>
      <c r="B10" s="21" t="s">
        <v>9</v>
      </c>
      <c r="C10" s="22"/>
      <c r="D10" s="23"/>
      <c r="E10" s="24"/>
      <c r="F10" s="23"/>
      <c r="G10" s="25">
        <v>0.30199999999999999</v>
      </c>
      <c r="H10" s="26">
        <f>ROUNDUP((+H9*G10),2)</f>
        <v>43502.51</v>
      </c>
      <c r="I10" s="105"/>
    </row>
    <row r="11" spans="1:9" x14ac:dyDescent="0.3">
      <c r="A11" s="28" t="s">
        <v>10</v>
      </c>
      <c r="B11" s="29"/>
      <c r="C11" s="30"/>
      <c r="D11" s="31"/>
      <c r="E11" s="30"/>
      <c r="F11" s="31"/>
      <c r="G11" s="32"/>
      <c r="H11" s="26">
        <f>ROUNDDOWN((H9+H10),2)</f>
        <v>187550.55</v>
      </c>
      <c r="I11" s="105"/>
    </row>
    <row r="12" spans="1:9" ht="37.5" customHeight="1" x14ac:dyDescent="0.3">
      <c r="A12" s="33" t="s">
        <v>11</v>
      </c>
      <c r="B12" s="21" t="s">
        <v>12</v>
      </c>
      <c r="C12" s="22"/>
      <c r="D12" s="34"/>
      <c r="E12" s="35"/>
      <c r="F12" s="34"/>
      <c r="G12" s="36">
        <v>1972</v>
      </c>
      <c r="H12" s="37">
        <f>G12/12</f>
        <v>164.33333333333334</v>
      </c>
      <c r="I12" s="88" t="s">
        <v>31</v>
      </c>
    </row>
    <row r="13" spans="1:9" ht="17.25" customHeight="1" x14ac:dyDescent="0.3">
      <c r="A13" s="38" t="s">
        <v>13</v>
      </c>
      <c r="B13" s="21" t="s">
        <v>14</v>
      </c>
      <c r="C13" s="22"/>
      <c r="D13" s="22"/>
      <c r="E13" s="39"/>
      <c r="F13" s="34"/>
      <c r="G13" s="40"/>
      <c r="H13" s="41">
        <v>2</v>
      </c>
      <c r="I13" s="106"/>
    </row>
    <row r="14" spans="1:9" x14ac:dyDescent="0.3">
      <c r="A14" s="43" t="s">
        <v>15</v>
      </c>
      <c r="B14" s="44"/>
      <c r="C14" s="44"/>
      <c r="D14" s="44"/>
      <c r="E14" s="44"/>
      <c r="F14" s="45"/>
      <c r="G14" s="46"/>
      <c r="H14" s="26">
        <f>ROUNDUP((H11/H12*H13),2)</f>
        <v>2282.5700000000002</v>
      </c>
      <c r="I14" s="106"/>
    </row>
    <row r="15" spans="1:9" ht="18.75" customHeight="1" x14ac:dyDescent="0.3">
      <c r="A15" s="47" t="s">
        <v>16</v>
      </c>
      <c r="B15" s="48" t="s">
        <v>17</v>
      </c>
      <c r="C15" s="49"/>
      <c r="D15" s="49"/>
      <c r="E15" s="49"/>
      <c r="F15" s="49"/>
      <c r="G15" s="49"/>
      <c r="H15" s="50"/>
      <c r="I15" s="107"/>
    </row>
    <row r="16" spans="1:9" ht="42" customHeight="1" x14ac:dyDescent="0.3">
      <c r="A16" s="52" t="s">
        <v>18</v>
      </c>
      <c r="B16" s="53" t="s">
        <v>45</v>
      </c>
      <c r="C16" s="54"/>
      <c r="D16" s="55"/>
      <c r="E16" s="56"/>
      <c r="F16" s="57"/>
      <c r="G16" s="57">
        <v>20</v>
      </c>
      <c r="H16" s="58">
        <f>450/500*G16</f>
        <v>18</v>
      </c>
      <c r="I16" s="88" t="s">
        <v>43</v>
      </c>
    </row>
    <row r="17" spans="1:9" ht="42" customHeight="1" x14ac:dyDescent="0.3">
      <c r="A17" s="52" t="s">
        <v>47</v>
      </c>
      <c r="B17" s="53" t="s">
        <v>44</v>
      </c>
      <c r="C17" s="54"/>
      <c r="D17" s="55"/>
      <c r="E17" s="56"/>
      <c r="F17" s="57"/>
      <c r="G17" s="57">
        <v>20</v>
      </c>
      <c r="H17" s="58">
        <f>500/8000*G17</f>
        <v>1.25</v>
      </c>
      <c r="I17" s="88" t="s">
        <v>46</v>
      </c>
    </row>
    <row r="18" spans="1:9" x14ac:dyDescent="0.3">
      <c r="A18" s="59" t="s">
        <v>19</v>
      </c>
      <c r="B18" s="60"/>
      <c r="C18" s="61"/>
      <c r="D18" s="45"/>
      <c r="E18" s="45"/>
      <c r="F18" s="62"/>
      <c r="G18" s="63"/>
      <c r="H18" s="64">
        <f>H16+H17</f>
        <v>19.25</v>
      </c>
      <c r="I18" s="108"/>
    </row>
    <row r="19" spans="1:9" ht="27.75" customHeight="1" x14ac:dyDescent="0.3">
      <c r="A19" s="66" t="s">
        <v>20</v>
      </c>
      <c r="B19" s="67" t="s">
        <v>21</v>
      </c>
      <c r="C19" s="68"/>
      <c r="D19" s="68"/>
      <c r="E19" s="68"/>
      <c r="F19" s="69"/>
      <c r="G19" s="70">
        <v>0</v>
      </c>
      <c r="H19" s="71">
        <f>G19/1</f>
        <v>0</v>
      </c>
      <c r="I19" s="101" t="s">
        <v>48</v>
      </c>
    </row>
    <row r="20" spans="1:9" ht="21.75" customHeight="1" x14ac:dyDescent="0.3">
      <c r="A20" s="72" t="s">
        <v>22</v>
      </c>
      <c r="B20" s="68"/>
      <c r="C20" s="73"/>
      <c r="D20" s="68"/>
      <c r="E20" s="73"/>
      <c r="F20" s="73"/>
      <c r="G20" s="73"/>
      <c r="H20" s="74">
        <f>H14+H18+H19</f>
        <v>2301.8200000000002</v>
      </c>
      <c r="I20" s="102"/>
    </row>
    <row r="21" spans="1:9" ht="21.75" customHeight="1" x14ac:dyDescent="0.3">
      <c r="A21" s="75" t="s">
        <v>23</v>
      </c>
      <c r="B21" s="76" t="s">
        <v>24</v>
      </c>
      <c r="C21" s="77"/>
      <c r="D21" s="73"/>
      <c r="E21" s="77"/>
      <c r="F21" s="68"/>
      <c r="G21" s="78"/>
      <c r="H21" s="79">
        <v>1</v>
      </c>
      <c r="I21" s="89" t="s">
        <v>49</v>
      </c>
    </row>
    <row r="22" spans="1:9" ht="43.5" customHeight="1" x14ac:dyDescent="0.3">
      <c r="A22" s="75" t="s">
        <v>25</v>
      </c>
      <c r="B22" s="76" t="s">
        <v>26</v>
      </c>
      <c r="C22" s="68"/>
      <c r="D22" s="80"/>
      <c r="E22" s="81"/>
      <c r="F22" s="73"/>
      <c r="G22" s="82"/>
      <c r="H22" s="79">
        <v>1</v>
      </c>
      <c r="I22" s="103" t="s">
        <v>30</v>
      </c>
    </row>
    <row r="23" spans="1:9" ht="28.5" customHeight="1" thickBot="1" x14ac:dyDescent="0.35">
      <c r="A23" s="83" t="s">
        <v>27</v>
      </c>
      <c r="B23" s="84"/>
      <c r="C23" s="84"/>
      <c r="D23" s="84"/>
      <c r="E23" s="85"/>
      <c r="F23" s="85"/>
      <c r="G23" s="84"/>
      <c r="H23" s="86">
        <f>H20*H21*H22</f>
        <v>2301.8200000000002</v>
      </c>
      <c r="I23" s="87"/>
    </row>
    <row r="24" spans="1:9" ht="33.75" customHeight="1" x14ac:dyDescent="0.3">
      <c r="A24" s="97" t="s">
        <v>51</v>
      </c>
      <c r="B24" s="97"/>
      <c r="C24" s="97"/>
      <c r="D24" s="97"/>
      <c r="E24" s="97"/>
      <c r="F24" s="97"/>
      <c r="G24" s="97"/>
      <c r="H24" s="97"/>
      <c r="I24" s="97"/>
    </row>
    <row r="25" spans="1:9" x14ac:dyDescent="0.3">
      <c r="B25" s="98" t="e">
        <f>#REF!+H23+#REF!</f>
        <v>#REF!</v>
      </c>
      <c r="C25" s="99"/>
    </row>
  </sheetData>
  <mergeCells count="14">
    <mergeCell ref="A24:I24"/>
    <mergeCell ref="B17:D17"/>
    <mergeCell ref="B8:I8"/>
    <mergeCell ref="B10:C10"/>
    <mergeCell ref="B12:C12"/>
    <mergeCell ref="B13:D13"/>
    <mergeCell ref="B15:H15"/>
    <mergeCell ref="B16:D16"/>
    <mergeCell ref="A1:I1"/>
    <mergeCell ref="A2:I2"/>
    <mergeCell ref="A3:I3"/>
    <mergeCell ref="A5:I5"/>
    <mergeCell ref="B6:H6"/>
    <mergeCell ref="B7:I7"/>
  </mergeCells>
  <pageMargins left="0.7" right="0.7"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пользователь участка</vt:lpstr>
      <vt:lpstr>участник аукциона</vt:lpstr>
      <vt:lpstr>'пользователь участка'!Область_печати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Заболоцкая Юлия Валерьевна</dc:creator>
  <cp:lastModifiedBy>MarchevDV</cp:lastModifiedBy>
  <cp:lastPrinted>2023-04-12T10:48:42Z</cp:lastPrinted>
  <dcterms:created xsi:type="dcterms:W3CDTF">2017-09-26T07:45:13Z</dcterms:created>
  <dcterms:modified xsi:type="dcterms:W3CDTF">2026-08-11T04:52:04Z</dcterms:modified>
</cp:coreProperties>
</file>