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7.72\economs\ОТДЕЛ ПРОЕКТНОГО УПРАВЛЕНИЯ\ОЦЕНКА РЕГУЛИРУЮЩЕГО ВОЗДЕЙСТВИЯ\ПРОВЕДЕНИЕ ОРВ\2026\Круглова\"/>
    </mc:Choice>
  </mc:AlternateContent>
  <bookViews>
    <workbookView xWindow="0" yWindow="0" windowWidth="28800" windowHeight="12045"/>
  </bookViews>
  <sheets>
    <sheet name="2025" sheetId="9" r:id="rId1"/>
  </sheets>
  <definedNames>
    <definedName name="_xlnm.Print_Area" localSheetId="0">'2025'!$A$1:$I$26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H10" i="9" l="1"/>
  <c r="H11" i="9" s="1"/>
  <c r="H12" i="9"/>
  <c r="H17" i="9"/>
  <c r="H18" i="9"/>
  <c r="H19" i="9"/>
  <c r="H20" i="9"/>
  <c r="H14" i="9" l="1"/>
  <c r="H24" i="9" s="1"/>
  <c r="B26" i="9" s="1"/>
</calcChain>
</file>

<file path=xl/sharedStrings.xml><?xml version="1.0" encoding="utf-8"?>
<sst xmlns="http://schemas.openxmlformats.org/spreadsheetml/2006/main" count="48" uniqueCount="48">
  <si>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</si>
  <si>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</si>
  <si>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</si>
  <si>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</si>
  <si>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</si>
  <si>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</si>
  <si>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</si>
  <si>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</si>
  <si>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</si>
  <si>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</si>
  <si>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</si>
  <si>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</si>
  <si>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</si>
  <si>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</si>
  <si>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</si>
  <si>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</si>
  <si>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</si>
  <si>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</si>
  <si>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</si>
  <si>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</si>
  <si>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</si>
  <si>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</si>
  <si>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</si>
  <si>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</si>
  <si>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</si>
  <si>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</si>
  <si>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</si>
  <si>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</si>
  <si>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</si>
  <si>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</si>
  <si>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</si>
  <si>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</si>
  <si>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</si>
  <si>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 xml:space="preserve">Стоимость расходных материалов определены на основании данных размещенных в сети Интернет </t>
  </si>
  <si>
    <t>средняя стоимость проезда</t>
  </si>
  <si>
    <t>I. Расчет информационных издержек № 1</t>
  </si>
  <si>
    <t>Стоимость картриджа лазерный Promega print 201X CF400X для HP черный (на 1000 листов) составляет 600,00 руб.</t>
  </si>
  <si>
    <r>
      <t xml:space="preserve">и состоят только из </t>
    </r>
    <r>
      <rPr>
        <u/>
        <sz val="12"/>
        <rFont val="Times New Roman"/>
        <family val="1"/>
        <charset val="204"/>
      </rPr>
      <t>информационных</t>
    </r>
    <r>
      <rPr>
        <sz val="12"/>
        <rFont val="Times New Roman"/>
        <family val="1"/>
        <charset val="204"/>
      </rPr>
      <t xml:space="preserve">  издержек.</t>
    </r>
  </si>
  <si>
    <t>Стоимость бумаги для офисной техники SvetoCopy (A4, 80 г/кв.м, белизна 146% CIE, 500 листов) составляет 380,00 руб.</t>
  </si>
  <si>
    <t>1 субъект</t>
  </si>
  <si>
    <t>норма рабочего времени при 40-часовой рабочей недели (1972) в 2026 году - данные "Консультант плюс"/производственный календарь</t>
  </si>
  <si>
    <t xml:space="preserve">Официальные данные на 01.01.2026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</si>
  <si>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документы предоставляются в 1 раз в год (для субсидий), каждый квартал (для грантов)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</si>
  <si>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2 051,34 в год</t>
    </r>
  </si>
  <si>
    <r>
      <t xml:space="preserve">Расчет стандартных издержек 
субъектов предпринимательской и инвестиционной деятельности, а также бюджета </t>
    </r>
    <r>
      <rPr>
        <b/>
        <sz val="14"/>
        <rFont val="Times New Roman"/>
        <family val="1"/>
        <charset val="204"/>
      </rPr>
      <t>Октябрьского</t>
    </r>
    <r>
      <rPr>
        <b/>
        <sz val="14"/>
        <color theme="1"/>
        <rFont val="Times New Roman"/>
        <family val="1"/>
        <charset val="204"/>
      </rPr>
      <t xml:space="preserve"> района возникающих в связи с исполнением требований регулирования 2026 г.</t>
    </r>
  </si>
  <si>
    <r>
      <t>Определение затрат рабочего времени:</t>
    </r>
    <r>
      <rPr>
        <i/>
        <sz val="11"/>
        <rFont val="Times New Roman"/>
        <family val="1"/>
        <charset val="204"/>
      </rPr>
      <t xml:space="preserve"> предоставление отчетности получения субсидии, гранта</t>
    </r>
  </si>
  <si>
    <t xml:space="preserve">   Стандартные издержки субъектов предпринимательской деятельности, возникающие в связи с планируемым  исполнением требования  Проекта "О внесении изменений в постановления администрации Октябрьского района от 27.05.2025 № 760".</t>
  </si>
  <si>
    <t>Наименование информационного требования (из  проекта  постановления администрации Октябрьского района  "О внесении изменений в постановления администрации Октябрьского района от 27.05.2025 № 760"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</si>
</sst>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49" fontId="3" fillId="0" borderId="11" xfId="0" applyNumberFormat="1" applyFont="1" applyBorder="1" applyAlignment="1">
      <alignment vertical="top" wrapText="1"/>
    </xf>
    <xf numFmtId="49" fontId="3" fillId="0" borderId="16" xfId="0" applyNumberFormat="1" applyFont="1" applyBorder="1" applyAlignment="1">
      <alignment vertical="top" wrapText="1"/>
    </xf>
    <xf numFmtId="0" fontId="3" fillId="0" borderId="11" xfId="0" applyFont="1" applyBorder="1" applyAlignment="1"/>
    <xf numFmtId="49" fontId="3" fillId="0" borderId="16" xfId="0" applyNumberFormat="1" applyFont="1" applyBorder="1" applyAlignment="1">
      <alignment vertical="top"/>
    </xf>
    <xf numFmtId="0" fontId="11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9" xfId="0" applyFont="1" applyBorder="1"/>
    <xf numFmtId="0" fontId="13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2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49" fontId="3" fillId="0" borderId="33" xfId="0" applyNumberFormat="1" applyFont="1" applyBorder="1" applyAlignment="1">
      <alignment vertical="top" wrapText="1"/>
    </xf>
    <xf numFmtId="0" fontId="2" fillId="0" borderId="37" xfId="0" applyFont="1" applyBorder="1"/>
    <xf numFmtId="0" fontId="10" fillId="0" borderId="38" xfId="0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2" fillId="0" borderId="42" xfId="0" applyFont="1" applyBorder="1"/>
    <xf numFmtId="0" fontId="10" fillId="0" borderId="42" xfId="0" applyFont="1" applyBorder="1" applyAlignment="1">
      <alignment horizontal="center" vertical="center" wrapText="1"/>
    </xf>
    <xf numFmtId="2" fontId="10" fillId="0" borderId="42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wrapText="1"/>
    </xf>
    <xf numFmtId="49" fontId="3" fillId="0" borderId="43" xfId="0" applyNumberFormat="1" applyFont="1" applyBorder="1" applyAlignment="1">
      <alignment vertical="top" wrapText="1"/>
    </xf>
    <xf numFmtId="0" fontId="2" fillId="0" borderId="0" xfId="0" applyFont="1" applyBorder="1"/>
    <xf numFmtId="0" fontId="10" fillId="0" borderId="44" xfId="0" applyFont="1" applyBorder="1" applyAlignment="1">
      <alignment horizontal="center" vertical="center" wrapText="1"/>
    </xf>
    <xf numFmtId="2" fontId="10" fillId="0" borderId="44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3" fillId="0" borderId="45" xfId="0" applyFont="1" applyBorder="1"/>
    <xf numFmtId="0" fontId="2" fillId="0" borderId="46" xfId="0" applyFont="1" applyBorder="1"/>
    <xf numFmtId="0" fontId="2" fillId="0" borderId="23" xfId="0" applyFont="1" applyBorder="1"/>
    <xf numFmtId="0" fontId="12" fillId="0" borderId="19" xfId="0" applyFont="1" applyBorder="1"/>
    <xf numFmtId="0" fontId="12" fillId="0" borderId="47" xfId="0" applyFont="1" applyBorder="1"/>
    <xf numFmtId="0" fontId="2" fillId="0" borderId="32" xfId="0" applyFont="1" applyBorder="1"/>
    <xf numFmtId="0" fontId="13" fillId="0" borderId="48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2" fillId="0" borderId="8" xfId="0" applyFont="1" applyBorder="1"/>
    <xf numFmtId="0" fontId="15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3" fillId="0" borderId="1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2" xfId="0" applyFont="1" applyBorder="1"/>
    <xf numFmtId="0" fontId="2" fillId="0" borderId="54" xfId="0" applyFont="1" applyBorder="1"/>
    <xf numFmtId="0" fontId="2" fillId="0" borderId="30" xfId="0" applyFont="1" applyBorder="1"/>
    <xf numFmtId="0" fontId="2" fillId="0" borderId="55" xfId="0" applyFont="1" applyBorder="1"/>
    <xf numFmtId="0" fontId="13" fillId="0" borderId="57" xfId="0" applyFont="1" applyBorder="1" applyAlignment="1">
      <alignment vertical="center"/>
    </xf>
    <xf numFmtId="0" fontId="2" fillId="0" borderId="58" xfId="0" applyFont="1" applyBorder="1"/>
    <xf numFmtId="0" fontId="2" fillId="0" borderId="59" xfId="0" applyFont="1" applyBorder="1"/>
    <xf numFmtId="0" fontId="2" fillId="0" borderId="61" xfId="0" applyFont="1" applyBorder="1"/>
    <xf numFmtId="0" fontId="11" fillId="0" borderId="9" xfId="0" applyFont="1" applyBorder="1" applyAlignment="1">
      <alignment vertical="top" wrapText="1"/>
    </xf>
    <xf numFmtId="2" fontId="2" fillId="0" borderId="0" xfId="0" applyNumberFormat="1" applyFont="1"/>
    <xf numFmtId="2" fontId="19" fillId="0" borderId="0" xfId="0" applyNumberFormat="1" applyFont="1"/>
    <xf numFmtId="164" fontId="2" fillId="0" borderId="0" xfId="1" applyFont="1"/>
    <xf numFmtId="164" fontId="10" fillId="0" borderId="14" xfId="1" applyFont="1" applyBorder="1" applyAlignment="1">
      <alignment horizontal="center" vertical="center" wrapText="1"/>
    </xf>
    <xf numFmtId="164" fontId="10" fillId="0" borderId="20" xfId="1" applyFont="1" applyBorder="1" applyAlignment="1">
      <alignment horizontal="center" vertical="center" wrapText="1"/>
    </xf>
    <xf numFmtId="164" fontId="10" fillId="0" borderId="24" xfId="1" applyFont="1" applyBorder="1" applyAlignment="1">
      <alignment horizontal="center" vertical="center" wrapText="1"/>
    </xf>
    <xf numFmtId="164" fontId="10" fillId="0" borderId="39" xfId="1" applyFont="1" applyBorder="1" applyAlignment="1">
      <alignment horizontal="center" vertical="center" wrapText="1"/>
    </xf>
    <xf numFmtId="164" fontId="15" fillId="0" borderId="51" xfId="1" applyFont="1" applyBorder="1" applyAlignment="1">
      <alignment horizontal="center" vertical="center" wrapText="1"/>
    </xf>
    <xf numFmtId="164" fontId="16" fillId="0" borderId="14" xfId="1" applyFont="1" applyBorder="1" applyAlignment="1">
      <alignment horizontal="center" vertical="center" wrapText="1"/>
    </xf>
    <xf numFmtId="164" fontId="15" fillId="0" borderId="53" xfId="1" applyFont="1" applyBorder="1" applyAlignment="1">
      <alignment horizontal="center" vertical="center" wrapText="1"/>
    </xf>
    <xf numFmtId="164" fontId="16" fillId="0" borderId="60" xfId="1" applyFont="1" applyBorder="1" applyAlignment="1">
      <alignment horizontal="center" vertical="center" wrapText="1"/>
    </xf>
    <xf numFmtId="0" fontId="11" fillId="2" borderId="56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wrapText="1"/>
    </xf>
    <xf numFmtId="0" fontId="20" fillId="0" borderId="0" xfId="0" applyFont="1" applyFill="1"/>
    <xf numFmtId="0" fontId="22" fillId="0" borderId="0" xfId="0" applyFont="1" applyFill="1"/>
    <xf numFmtId="0" fontId="23" fillId="0" borderId="1" xfId="0" applyFont="1" applyBorder="1" applyAlignment="1">
      <alignment horizontal="center" wrapText="1"/>
    </xf>
    <xf numFmtId="0" fontId="23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top"/>
    </xf>
    <xf numFmtId="0" fontId="24" fillId="0" borderId="10" xfId="0" applyFont="1" applyBorder="1" applyAlignment="1">
      <alignment vertical="top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4" fontId="10" fillId="2" borderId="14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10" fontId="10" fillId="2" borderId="17" xfId="0" applyNumberFormat="1" applyFont="1" applyFill="1" applyBorder="1" applyAlignment="1">
      <alignment horizontal="center" vertical="center" wrapText="1"/>
    </xf>
    <xf numFmtId="164" fontId="10" fillId="2" borderId="20" xfId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/>
    <xf numFmtId="0" fontId="2" fillId="2" borderId="22" xfId="0" applyFont="1" applyFill="1" applyBorder="1" applyAlignment="1"/>
    <xf numFmtId="0" fontId="2" fillId="2" borderId="0" xfId="0" applyFont="1" applyFill="1" applyBorder="1" applyAlignment="1"/>
    <xf numFmtId="0" fontId="2" fillId="2" borderId="19" xfId="0" applyFont="1" applyFill="1" applyBorder="1" applyAlignment="1"/>
    <xf numFmtId="0" fontId="12" fillId="2" borderId="19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18" xfId="0" applyFont="1" applyFill="1" applyBorder="1"/>
    <xf numFmtId="0" fontId="10" fillId="2" borderId="23" xfId="0" applyFont="1" applyFill="1" applyBorder="1" applyAlignment="1">
      <alignment horizontal="center" vertical="center" wrapText="1"/>
    </xf>
    <xf numFmtId="164" fontId="10" fillId="2" borderId="24" xfId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top" wrapText="1"/>
    </xf>
    <xf numFmtId="0" fontId="2" fillId="2" borderId="13" xfId="0" applyFont="1" applyFill="1" applyBorder="1"/>
    <xf numFmtId="0" fontId="12" fillId="2" borderId="25" xfId="0" applyFont="1" applyFill="1" applyBorder="1"/>
    <xf numFmtId="164" fontId="26" fillId="2" borderId="20" xfId="1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3" fillId="0" borderId="0" xfId="0" applyFont="1" applyAlignment="1">
      <alignment horizontal="left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vertical="center" wrapText="1" shrinkToFi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vertical="top" wrapText="1"/>
    </xf>
    <xf numFmtId="0" fontId="24" fillId="2" borderId="8" xfId="0" applyFont="1" applyFill="1" applyBorder="1" applyAlignment="1">
      <alignment vertical="top" wrapText="1"/>
    </xf>
    <xf numFmtId="0" fontId="24" fillId="2" borderId="9" xfId="0" applyFont="1" applyFill="1" applyBorder="1" applyAlignment="1">
      <alignment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6"/>
  <sheetViews>
    <sheetView tabSelected="1" view="pageBreakPreview" topLeftCell="A7" zoomScaleNormal="100" zoomScaleSheetLayoutView="100" workbookViewId="0">
      <selection activeCell="H21" sqref="H21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6.7109375" style="58" customWidth="1"/>
    <col min="9" max="9" width="31.5703125" style="1" customWidth="1"/>
    <col min="10" max="16384" width="9.140625" style="1"/>
  </cols>
  <sheetData>
    <row r="1" spans="1:9" ht="74.25" customHeight="1" x14ac:dyDescent="0.3">
      <c r="A1" s="102" t="s">
        <v>44</v>
      </c>
      <c r="B1" s="102"/>
      <c r="C1" s="102"/>
      <c r="D1" s="102"/>
      <c r="E1" s="102"/>
      <c r="F1" s="102"/>
      <c r="G1" s="102"/>
      <c r="H1" s="102"/>
      <c r="I1" s="102"/>
    </row>
    <row r="2" spans="1:9" ht="74.25" customHeight="1" x14ac:dyDescent="0.3">
      <c r="A2" s="103" t="s">
        <v>0</v>
      </c>
      <c r="B2" s="103"/>
      <c r="C2" s="103"/>
      <c r="D2" s="103"/>
      <c r="E2" s="103"/>
      <c r="F2" s="103"/>
      <c r="G2" s="103"/>
      <c r="H2" s="103"/>
      <c r="I2" s="103"/>
    </row>
    <row r="3" spans="1:9" ht="39" customHeight="1" x14ac:dyDescent="0.3">
      <c r="A3" s="104" t="s">
        <v>46</v>
      </c>
      <c r="B3" s="104"/>
      <c r="C3" s="104"/>
      <c r="D3" s="104"/>
      <c r="E3" s="104"/>
      <c r="F3" s="104"/>
      <c r="G3" s="104"/>
      <c r="H3" s="104"/>
      <c r="I3" s="104"/>
    </row>
    <row r="4" spans="1:9" ht="21" customHeight="1" x14ac:dyDescent="0.3">
      <c r="A4" s="69" t="s">
        <v>37</v>
      </c>
      <c r="B4" s="70"/>
      <c r="C4" s="70"/>
      <c r="D4" s="70"/>
      <c r="E4" s="70"/>
      <c r="F4" s="70"/>
      <c r="G4" s="70"/>
      <c r="H4" s="70"/>
      <c r="I4" s="70"/>
    </row>
    <row r="5" spans="1:9" ht="27.75" customHeight="1" thickBot="1" x14ac:dyDescent="0.35">
      <c r="A5" s="105" t="s">
        <v>35</v>
      </c>
      <c r="B5" s="105"/>
      <c r="C5" s="105"/>
      <c r="D5" s="105"/>
      <c r="E5" s="105"/>
      <c r="F5" s="105"/>
      <c r="G5" s="105"/>
      <c r="H5" s="105"/>
      <c r="I5" s="105"/>
    </row>
    <row r="6" spans="1:9" ht="30.75" x14ac:dyDescent="0.3">
      <c r="A6" s="71" t="s">
        <v>1</v>
      </c>
      <c r="B6" s="106" t="s">
        <v>2</v>
      </c>
      <c r="C6" s="107"/>
      <c r="D6" s="107"/>
      <c r="E6" s="107"/>
      <c r="F6" s="107"/>
      <c r="G6" s="107"/>
      <c r="H6" s="108"/>
      <c r="I6" s="72" t="s">
        <v>3</v>
      </c>
    </row>
    <row r="7" spans="1:9" ht="50.25" customHeight="1" x14ac:dyDescent="0.3">
      <c r="A7" s="73" t="s">
        <v>4</v>
      </c>
      <c r="B7" s="109" t="s">
        <v>47</v>
      </c>
      <c r="C7" s="110"/>
      <c r="D7" s="110"/>
      <c r="E7" s="110"/>
      <c r="F7" s="110"/>
      <c r="G7" s="110"/>
      <c r="H7" s="110"/>
      <c r="I7" s="111"/>
    </row>
    <row r="8" spans="1:9" ht="30.75" customHeight="1" x14ac:dyDescent="0.3">
      <c r="A8" s="74" t="s">
        <v>5</v>
      </c>
      <c r="B8" s="112" t="s">
        <v>45</v>
      </c>
      <c r="C8" s="113"/>
      <c r="D8" s="113"/>
      <c r="E8" s="113"/>
      <c r="F8" s="113"/>
      <c r="G8" s="113"/>
      <c r="H8" s="113"/>
      <c r="I8" s="114"/>
    </row>
    <row r="9" spans="1:9" ht="66" customHeight="1" x14ac:dyDescent="0.3">
      <c r="A9" s="2" t="s">
        <v>6</v>
      </c>
      <c r="B9" s="75" t="s">
        <v>7</v>
      </c>
      <c r="C9" s="76"/>
      <c r="D9" s="77"/>
      <c r="E9" s="77"/>
      <c r="F9" s="77"/>
      <c r="G9" s="78"/>
      <c r="H9" s="79">
        <v>129455.8</v>
      </c>
      <c r="I9" s="68" t="s">
        <v>41</v>
      </c>
    </row>
    <row r="10" spans="1:9" ht="18" customHeight="1" x14ac:dyDescent="0.3">
      <c r="A10" s="3" t="s">
        <v>8</v>
      </c>
      <c r="B10" s="115" t="s">
        <v>9</v>
      </c>
      <c r="C10" s="116"/>
      <c r="D10" s="80"/>
      <c r="E10" s="81"/>
      <c r="F10" s="80"/>
      <c r="G10" s="82">
        <v>0.30199999999999999</v>
      </c>
      <c r="H10" s="83">
        <f>ROUNDUP((+H9*G10),2)</f>
        <v>39095.660000000003</v>
      </c>
      <c r="I10" s="84"/>
    </row>
    <row r="11" spans="1:9" x14ac:dyDescent="0.3">
      <c r="A11" s="4" t="s">
        <v>10</v>
      </c>
      <c r="B11" s="85"/>
      <c r="C11" s="86"/>
      <c r="D11" s="87"/>
      <c r="E11" s="86"/>
      <c r="F11" s="87"/>
      <c r="G11" s="88"/>
      <c r="H11" s="83">
        <f>ROUNDDOWN((H9+H10),2)</f>
        <v>168551.46</v>
      </c>
      <c r="I11" s="84"/>
    </row>
    <row r="12" spans="1:9" ht="29.25" customHeight="1" x14ac:dyDescent="0.3">
      <c r="A12" s="5" t="s">
        <v>11</v>
      </c>
      <c r="B12" s="115" t="s">
        <v>12</v>
      </c>
      <c r="C12" s="116"/>
      <c r="D12" s="89"/>
      <c r="E12" s="90"/>
      <c r="F12" s="89"/>
      <c r="G12" s="91">
        <v>1972</v>
      </c>
      <c r="H12" s="92">
        <f>G12/12</f>
        <v>164.33333333333334</v>
      </c>
      <c r="I12" s="93" t="s">
        <v>40</v>
      </c>
    </row>
    <row r="13" spans="1:9" ht="17.25" customHeight="1" x14ac:dyDescent="0.3">
      <c r="A13" s="7" t="s">
        <v>13</v>
      </c>
      <c r="B13" s="115" t="s">
        <v>14</v>
      </c>
      <c r="C13" s="116"/>
      <c r="D13" s="116"/>
      <c r="E13" s="94"/>
      <c r="F13" s="89"/>
      <c r="G13" s="95"/>
      <c r="H13" s="96">
        <v>2</v>
      </c>
      <c r="I13" s="97"/>
    </row>
    <row r="14" spans="1:9" x14ac:dyDescent="0.3">
      <c r="A14" s="9" t="s">
        <v>15</v>
      </c>
      <c r="B14" s="10"/>
      <c r="C14" s="10"/>
      <c r="D14" s="10"/>
      <c r="E14" s="10"/>
      <c r="F14" s="11"/>
      <c r="G14" s="12"/>
      <c r="H14" s="60">
        <f>ROUNDUP((H11/H12*H13),2)</f>
        <v>2051.34</v>
      </c>
      <c r="I14" s="8"/>
    </row>
    <row r="15" spans="1:9" ht="18.75" hidden="1" customHeight="1" x14ac:dyDescent="0.3">
      <c r="A15" s="13" t="s">
        <v>16</v>
      </c>
      <c r="B15" s="117" t="s">
        <v>17</v>
      </c>
      <c r="C15" s="118"/>
      <c r="D15" s="118"/>
      <c r="E15" s="118"/>
      <c r="F15" s="118"/>
      <c r="G15" s="118"/>
      <c r="H15" s="119"/>
      <c r="I15" s="14"/>
    </row>
    <row r="16" spans="1:9" ht="42" hidden="1" customHeight="1" x14ac:dyDescent="0.3">
      <c r="A16" s="15" t="s">
        <v>18</v>
      </c>
      <c r="B16" s="99" t="s">
        <v>19</v>
      </c>
      <c r="C16" s="100"/>
      <c r="D16" s="101"/>
      <c r="E16" s="16"/>
      <c r="F16" s="17"/>
      <c r="G16" s="17"/>
      <c r="H16" s="62"/>
      <c r="I16" s="6" t="s">
        <v>33</v>
      </c>
    </row>
    <row r="17" spans="1:9" ht="29.25" hidden="1" customHeight="1" x14ac:dyDescent="0.3">
      <c r="A17" s="18" t="s">
        <v>20</v>
      </c>
      <c r="B17" s="19" t="s">
        <v>21</v>
      </c>
      <c r="C17" s="20"/>
      <c r="D17" s="21"/>
      <c r="E17" s="22"/>
      <c r="F17" s="23">
        <v>0</v>
      </c>
      <c r="G17" s="24">
        <v>0</v>
      </c>
      <c r="H17" s="60">
        <f>G17/500*F17</f>
        <v>0</v>
      </c>
      <c r="I17" s="25" t="s">
        <v>38</v>
      </c>
    </row>
    <row r="18" spans="1:9" ht="31.5" hidden="1" customHeight="1" x14ac:dyDescent="0.3">
      <c r="A18" s="26" t="s">
        <v>22</v>
      </c>
      <c r="B18" s="19" t="s">
        <v>23</v>
      </c>
      <c r="C18" s="20"/>
      <c r="D18" s="21"/>
      <c r="E18" s="27"/>
      <c r="F18" s="28">
        <v>0</v>
      </c>
      <c r="G18" s="29">
        <v>0</v>
      </c>
      <c r="H18" s="59">
        <f>G18/8000*F18</f>
        <v>0</v>
      </c>
      <c r="I18" s="25" t="s">
        <v>36</v>
      </c>
    </row>
    <row r="19" spans="1:9" hidden="1" x14ac:dyDescent="0.3">
      <c r="A19" s="31" t="s">
        <v>24</v>
      </c>
      <c r="B19" s="32"/>
      <c r="C19" s="33"/>
      <c r="D19" s="11"/>
      <c r="E19" s="11"/>
      <c r="F19" s="34"/>
      <c r="G19" s="35"/>
      <c r="H19" s="61">
        <f>H16</f>
        <v>0</v>
      </c>
      <c r="I19" s="36"/>
    </row>
    <row r="20" spans="1:9" ht="27.75" customHeight="1" x14ac:dyDescent="0.3">
      <c r="A20" s="37" t="s">
        <v>25</v>
      </c>
      <c r="B20" s="38" t="s">
        <v>26</v>
      </c>
      <c r="C20" s="39"/>
      <c r="D20" s="39"/>
      <c r="E20" s="39"/>
      <c r="F20" s="40">
        <v>0</v>
      </c>
      <c r="G20" s="41">
        <v>0</v>
      </c>
      <c r="H20" s="63">
        <f>F20*G20</f>
        <v>0</v>
      </c>
      <c r="I20" s="55" t="s">
        <v>34</v>
      </c>
    </row>
    <row r="21" spans="1:9" ht="21.75" customHeight="1" x14ac:dyDescent="0.3">
      <c r="A21" s="43" t="s">
        <v>27</v>
      </c>
      <c r="B21" s="39"/>
      <c r="C21" s="27"/>
      <c r="D21" s="39"/>
      <c r="E21" s="27"/>
      <c r="F21" s="27"/>
      <c r="G21" s="27"/>
      <c r="H21" s="64">
        <f>H14+H20</f>
        <v>2051.34</v>
      </c>
      <c r="I21" s="30"/>
    </row>
    <row r="22" spans="1:9" x14ac:dyDescent="0.3">
      <c r="A22" s="44" t="s">
        <v>28</v>
      </c>
      <c r="B22" s="45" t="s">
        <v>29</v>
      </c>
      <c r="C22" s="46"/>
      <c r="D22" s="27"/>
      <c r="E22" s="46"/>
      <c r="F22" s="39"/>
      <c r="G22" s="47"/>
      <c r="H22" s="65">
        <v>1</v>
      </c>
      <c r="I22" s="42" t="s">
        <v>42</v>
      </c>
    </row>
    <row r="23" spans="1:9" ht="43.5" customHeight="1" x14ac:dyDescent="0.3">
      <c r="A23" s="44" t="s">
        <v>30</v>
      </c>
      <c r="B23" s="45" t="s">
        <v>31</v>
      </c>
      <c r="C23" s="39"/>
      <c r="D23" s="48"/>
      <c r="E23" s="49"/>
      <c r="F23" s="27"/>
      <c r="G23" s="50"/>
      <c r="H23" s="65">
        <v>1</v>
      </c>
      <c r="I23" s="67" t="s">
        <v>39</v>
      </c>
    </row>
    <row r="24" spans="1:9" ht="28.5" customHeight="1" thickBot="1" x14ac:dyDescent="0.35">
      <c r="A24" s="51" t="s">
        <v>32</v>
      </c>
      <c r="B24" s="52"/>
      <c r="C24" s="52"/>
      <c r="D24" s="52"/>
      <c r="E24" s="53"/>
      <c r="F24" s="53"/>
      <c r="G24" s="52"/>
      <c r="H24" s="66">
        <f>H21*H22*H23</f>
        <v>2051.34</v>
      </c>
      <c r="I24" s="54"/>
    </row>
    <row r="25" spans="1:9" ht="33.75" customHeight="1" x14ac:dyDescent="0.3">
      <c r="A25" s="98" t="s">
        <v>43</v>
      </c>
      <c r="B25" s="98"/>
      <c r="C25" s="98"/>
      <c r="D25" s="98"/>
      <c r="E25" s="98"/>
      <c r="F25" s="98"/>
      <c r="G25" s="98"/>
      <c r="H25" s="98"/>
      <c r="I25" s="98"/>
    </row>
    <row r="26" spans="1:9" x14ac:dyDescent="0.3">
      <c r="B26" s="57" t="e">
        <f>#REF!+H24+#REF!</f>
        <v>#REF!</v>
      </c>
      <c r="C26" s="56"/>
    </row>
  </sheetData>
  <mergeCells count="13">
    <mergeCell ref="A25:I25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MarchevDV</cp:lastModifiedBy>
  <cp:lastPrinted>2023-04-12T10:48:42Z</cp:lastPrinted>
  <dcterms:created xsi:type="dcterms:W3CDTF">2017-09-26T07:45:13Z</dcterms:created>
  <dcterms:modified xsi:type="dcterms:W3CDTF">2026-03-26T05:53:13Z</dcterms:modified>
</cp:coreProperties>
</file>