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432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<sst xmlns="http://schemas.openxmlformats.org/spreadsheetml/2006/main" count="726" uniqueCount="286">
  <si>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</si>
  <si>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</si>
  <si>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</si>
  <si>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</si>
  <si>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</si>
  <si>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</si>
  <si>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</si>
  <si>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</si>
  <si>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</si>
  <si>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</si>
  <si>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</si>
  <si>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</si>
  <si>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</si>
  <si>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</si>
  <si>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</si>
  <si>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</si>
  <si>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</si>
  <si>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</si>
  <si>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</si>
  <si>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</si>
  <si>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</si>
  <si>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</si>
  <si>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</si>
  <si>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</si>
  <si>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</si>
  <si>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</si>
  <si>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</si>
  <si>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</si>
  <si>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</si>
  <si>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</si>
  <si>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</si>
  <si>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</si>
  <si>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</si>
  <si>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</si>
  <si>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</si>
  <si>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</si>
  <si>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</si>
  <si>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</si>
  <si>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</si>
  <si>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</si>
  <si>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</si>
  <si>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</si>
  <si>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</si>
  <si>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</si>
  <si>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</si>
  <si>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</si>
  <si>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</si>
  <si>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</si>
  <si>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</si>
  <si>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</si>
  <si>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</si>
  <si>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</si>
  <si>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</si>
  <si>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</si>
  <si>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</si>
  <si>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</si>
  <si>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</si>
  <si>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</si>
  <si>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</si>
  <si>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</si>
  <si>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</si>
  <si>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</si>
  <si>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</si>
  <si>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</si>
  <si>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</si>
  <si>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</si>
  <si>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</si>
  <si>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</si>
  <si>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 xml:space="preserve">% исп-ия к уточн. плану на 2021 год </t>
  </si>
  <si>
    <t xml:space="preserve">% исп-ия к первонач. плану на 2021 год </t>
  </si>
  <si>
    <t>00010102000010000110</t>
  </si>
  <si>
    <t>Налог на доходы физических лиц</t>
  </si>
  <si>
    <t>Первонач. план на 2021 год</t>
  </si>
  <si>
    <t>Уточн. план на 2021 год</t>
  </si>
  <si>
    <t>Отчет об исполнении консолидированного бюджета Октябрьского района по состоянию на 01.01.2022</t>
  </si>
  <si>
    <t>Исполнение на 01.01.2022</t>
  </si>
  <si>
    <t>Отчет  об  исполнении  консолидированного  бюджета  района  по  расходам на 1 января 2022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</si>
  <si>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</si>
  <si>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</si>
  <si>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</si>
  <si>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</si>
  <si>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</si>
  <si>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</si>
  <si>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</si>
  <si>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</si>
  <si>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</si>
  <si>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</si>
  <si>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</si>
  <si>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</si>
  <si>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</si>
  <si>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</si>
  <si>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</si>
  <si>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</si>
  <si>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</si>
  <si>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</si>
  <si>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</si>
  <si>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</si>
  <si>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</si>
  <si>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</si>
  <si>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</si>
  <si>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</si>
  <si>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</si>
  <si>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</si>
  <si>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</si>
  <si>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</si>
  <si>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</si>
  <si>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</si>
  <si>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</si>
  <si>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</si>
  <si>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</si>
  <si>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</si>
  <si>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</si>
  <si>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</si>
  <si>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</si>
  <si>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</si>
  <si>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</si>
  <si>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</si>
  <si>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</si>
  <si>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</si>
  <si>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</si>
  <si>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</si>
  <si>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</si>
  <si>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</si>
  <si>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</si>
  <si>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</si>
  <si>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</si>
  <si>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</si>
  <si>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</si>
  <si>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0120199990 -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</si>
  <si>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</si>
  <si>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</si>
  <si>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</si>
  <si>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</si>
  <si>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</si>
  <si>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</si>
  <si>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</si>
  <si>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</si>
  <si>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</si>
  <si>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</si>
  <si>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</si>
  <si>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</si>
  <si>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</si>
  <si>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</si>
  <si>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</si>
  <si>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</si>
  <si>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</si>
  <si>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</si>
  <si>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</si>
  <si>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</si>
  <si>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</si>
  <si>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</si>
  <si>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</si>
  <si>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Осуществление полномочий по государственному управлению охраной труда (1910184120, 1910199990)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</si>
  <si>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</si>
  <si>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</si>
  <si>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</si>
  <si>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</si>
  <si>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</si>
  <si>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</si>
  <si>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</si>
  <si>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</si>
  <si>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</si>
  <si>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</si>
  <si>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</si>
  <si>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</si>
  <si>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</si>
  <si>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</si>
  <si>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</si>
  <si>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</si>
  <si>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</si>
  <si>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 управления и содержания муниципального жилого фонда" (0230199990,0240199990)</t>
  </si>
  <si>
    <t>Капитальный ремонт жилого фонда 1030189102, 1030142120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</si>
  <si>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</si>
  <si>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</si>
  <si>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</si>
  <si>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</si>
  <si>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</si>
  <si>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</si>
  <si>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</si>
  <si>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10101S2591)(4060082591,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</si>
  <si>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</si>
  <si>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</si>
  <si>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</si>
  <si>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 1010199990) (0210189101, 4060089101 поселения)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</si>
  <si>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</si>
  <si>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</si>
  <si>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Строительство и реконструкция объектов муниципальной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</si>
  <si>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</si>
  <si>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</si>
  <si>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</si>
  <si>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</si>
  <si>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</si>
  <si>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</si>
  <si>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</si>
  <si>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благоустройство территорий муниципальных образований (105F282600, 105F2S2600)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</si>
  <si>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</si>
  <si>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</si>
  <si>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</si>
  <si>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</si>
  <si>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</si>
  <si>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</si>
  <si>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</si>
  <si>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</si>
  <si>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</si>
  <si>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</si>
  <si>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</si>
  <si>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</si>
  <si>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</si>
  <si>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</si>
  <si>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</si>
  <si>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</si>
  <si>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</si>
  <si>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</si>
  <si>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</si>
  <si>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</si>
  <si>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</si>
  <si>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</si>
  <si>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</si>
  <si>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</si>
  <si>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</si>
  <si>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</si>
  <si>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</si>
  <si>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</si>
  <si>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</si>
  <si>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</si>
  <si>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</si>
  <si>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</si>
  <si>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</si>
  <si>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</si>
  <si>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</si>
  <si>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</si>
  <si>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</si>
  <si>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</si>
  <si>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</si>
  <si>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</si>
  <si>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</si>
  <si>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</si>
  <si>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</si>
  <si>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</si>
  <si>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</si>
  <si>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</si>
  <si>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</si>
  <si>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</si>
  <si>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</si>
  <si>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</si>
  <si>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</si>
  <si>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</si>
  <si>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</si>
  <si>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</si>
  <si>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</si>
  <si>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</si>
  <si>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</si>
  <si>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</si>
  <si>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</si>
  <si>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</si>
  <si>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</si>
  <si>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</si>
  <si>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</si>
  <si>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</si>
  <si>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</si>
  <si>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</si>
  <si>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</si>
  <si>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</si>
  <si>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</si>
  <si>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</si>
  <si>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</si>
  <si>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</si>
  <si>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</si>
  <si>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</si>
  <si>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</si>
  <si>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</si>
  <si>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</si>
  <si>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</si>
  <si>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</si>
  <si>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</si>
  <si>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</si>
  <si>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</si>
  <si>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</si>
  <si>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</si>
  <si>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</si>
  <si>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 xml:space="preserve"> </t>
  </si>
  <si>
    <t>Заведующий отделом  доходов</t>
  </si>
  <si>
    <t>Мартюшова О.Г.</t>
  </si>
  <si>
    <t xml:space="preserve">                        </t>
  </si>
  <si>
    <t>исполнение на 01.01.2022</t>
  </si>
  <si>
    <t>исполнения на 01.01.2022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</si>
</sst>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_-* #,##0.0\ _₽_-;\-* #,##0.0\ _₽_-;_-* &quot;-&quot;?\ _₽_-;_-@_-"/>
    <numFmt numFmtId="183" formatCode="#,##0.00_ ;\-#,##0.00\ "/>
  </numFmts>
  <fonts count="73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2"/>
      <color indexed="3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2" fillId="0" borderId="12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0" fontId="10" fillId="0" borderId="0" xfId="57" applyNumberFormat="1" applyFont="1" applyAlignment="1">
      <alignment horizontal="left" vertical="center" wrapText="1"/>
      <protection/>
    </xf>
    <xf numFmtId="0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0" applyNumberFormat="1" applyFont="1" applyFill="1" applyBorder="1" applyAlignment="1">
      <alignment horizontal="left" vertical="center" wrapText="1"/>
    </xf>
    <xf numFmtId="49" fontId="10" fillId="0" borderId="0" xfId="57" applyNumberFormat="1" applyFont="1" applyAlignment="1">
      <alignment horizontal="center" vertical="center" wrapText="1"/>
      <protection/>
    </xf>
    <xf numFmtId="49" fontId="10" fillId="0" borderId="0" xfId="57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181" fontId="9" fillId="0" borderId="0" xfId="57" applyNumberFormat="1" applyFont="1" applyFill="1" applyAlignment="1">
      <alignment horizontal="center" vertical="center" wrapText="1"/>
      <protection/>
    </xf>
    <xf numFmtId="181" fontId="9" fillId="0" borderId="0" xfId="0" applyNumberFormat="1" applyFont="1" applyFill="1" applyAlignment="1">
      <alignment horizontal="center" vertical="center" wrapText="1"/>
    </xf>
    <xf numFmtId="181" fontId="9" fillId="0" borderId="0" xfId="0" applyNumberFormat="1" applyFont="1" applyAlignment="1">
      <alignment horizontal="center" vertical="center" wrapText="1"/>
    </xf>
    <xf numFmtId="181" fontId="11" fillId="0" borderId="0" xfId="57" applyNumberFormat="1" applyFont="1" applyFill="1" applyBorder="1" applyAlignment="1">
      <alignment horizontal="center" vertical="center" wrapText="1"/>
      <protection/>
    </xf>
    <xf numFmtId="181" fontId="11" fillId="0" borderId="0" xfId="0" applyNumberFormat="1" applyFont="1" applyFill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0" fontId="13" fillId="0" borderId="13" xfId="57" applyNumberFormat="1" applyFont="1" applyFill="1" applyBorder="1" applyAlignment="1">
      <alignment horizontal="left" vertical="center" wrapText="1"/>
      <protection/>
    </xf>
    <xf numFmtId="181" fontId="12" fillId="0" borderId="0" xfId="0" applyNumberFormat="1" applyFont="1" applyFill="1" applyAlignment="1">
      <alignment horizontal="center" vertical="center" wrapText="1"/>
    </xf>
    <xf numFmtId="181" fontId="1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13" fillId="0" borderId="0" xfId="57" applyNumberFormat="1" applyFont="1" applyFill="1" applyBorder="1" applyAlignment="1">
      <alignment horizontal="left" vertical="center" wrapText="1"/>
      <protection/>
    </xf>
    <xf numFmtId="0" fontId="1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4" fillId="0" borderId="17" xfId="57" applyNumberFormat="1" applyFont="1" applyFill="1" applyBorder="1" applyAlignment="1" quotePrefix="1">
      <alignment horizontal="center" vertical="center" wrapText="1"/>
      <protection/>
    </xf>
    <xf numFmtId="0" fontId="14" fillId="0" borderId="13" xfId="57" applyNumberFormat="1" applyFont="1" applyFill="1" applyBorder="1" applyAlignment="1">
      <alignment horizontal="left" vertical="center" wrapText="1"/>
      <protection/>
    </xf>
    <xf numFmtId="181" fontId="15" fillId="0" borderId="13" xfId="0" applyNumberFormat="1" applyFont="1" applyFill="1" applyBorder="1" applyAlignment="1">
      <alignment horizontal="center" vertical="center" wrapText="1"/>
    </xf>
    <xf numFmtId="181" fontId="16" fillId="0" borderId="18" xfId="0" applyNumberFormat="1" applyFont="1" applyFill="1" applyBorder="1" applyAlignment="1">
      <alignment horizontal="center" vertical="center" wrapText="1"/>
    </xf>
    <xf numFmtId="49" fontId="14" fillId="0" borderId="17" xfId="57" applyNumberFormat="1" applyFont="1" applyFill="1" applyBorder="1" applyAlignment="1">
      <alignment horizontal="center" vertical="center" wrapText="1"/>
      <protection/>
    </xf>
    <xf numFmtId="0" fontId="14" fillId="33" borderId="13" xfId="57" applyNumberFormat="1" applyFont="1" applyFill="1" applyBorder="1" applyAlignment="1">
      <alignment horizontal="left" vertical="center" wrapText="1"/>
      <protection/>
    </xf>
    <xf numFmtId="0" fontId="15" fillId="0" borderId="13" xfId="56" applyNumberFormat="1" applyFont="1" applyFill="1" applyBorder="1" applyAlignment="1" applyProtection="1">
      <alignment horizontal="left" vertical="center" wrapText="1"/>
      <protection hidden="1"/>
    </xf>
    <xf numFmtId="0" fontId="14" fillId="0" borderId="13" xfId="0" applyNumberFormat="1" applyFont="1" applyFill="1" applyBorder="1" applyAlignment="1">
      <alignment horizontal="left" vertical="center" wrapText="1"/>
    </xf>
    <xf numFmtId="49" fontId="15" fillId="0" borderId="17" xfId="57" applyNumberFormat="1" applyFont="1" applyFill="1" applyBorder="1" applyAlignment="1">
      <alignment horizontal="center" vertical="center" wrapText="1"/>
      <protection/>
    </xf>
    <xf numFmtId="0" fontId="15" fillId="0" borderId="13" xfId="57" applyNumberFormat="1" applyFont="1" applyFill="1" applyBorder="1" applyAlignment="1">
      <alignment horizontal="left" vertical="center" wrapText="1"/>
      <protection/>
    </xf>
    <xf numFmtId="179" fontId="16" fillId="0" borderId="18" xfId="0" applyNumberFormat="1" applyFont="1" applyFill="1" applyBorder="1" applyAlignment="1">
      <alignment horizontal="center" vertical="center" wrapText="1"/>
    </xf>
    <xf numFmtId="181" fontId="16" fillId="34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81" fontId="11" fillId="34" borderId="0" xfId="0" applyNumberFormat="1" applyFont="1" applyFill="1" applyAlignment="1">
      <alignment horizontal="center" vertical="center" wrapText="1"/>
    </xf>
    <xf numFmtId="181" fontId="9" fillId="34" borderId="0" xfId="57" applyNumberFormat="1" applyFont="1" applyFill="1" applyBorder="1" applyAlignment="1">
      <alignment horizontal="center" vertical="center" wrapText="1"/>
      <protection/>
    </xf>
    <xf numFmtId="181" fontId="9" fillId="34" borderId="0" xfId="0" applyNumberFormat="1" applyFont="1" applyFill="1" applyAlignment="1">
      <alignment horizontal="center" vertical="center" wrapText="1"/>
    </xf>
    <xf numFmtId="181" fontId="12" fillId="34" borderId="0" xfId="0" applyNumberFormat="1" applyFont="1" applyFill="1" applyAlignment="1">
      <alignment horizontal="center" vertical="center" wrapText="1"/>
    </xf>
    <xf numFmtId="181" fontId="12" fillId="34" borderId="12" xfId="57" applyNumberFormat="1" applyFont="1" applyFill="1" applyBorder="1" applyAlignment="1">
      <alignment horizontal="center" vertical="center" wrapText="1"/>
      <protection/>
    </xf>
    <xf numFmtId="181" fontId="12" fillId="34" borderId="0" xfId="57" applyNumberFormat="1" applyFont="1" applyFill="1" applyBorder="1" applyAlignment="1">
      <alignment horizontal="center" vertical="center" wrapText="1"/>
      <protection/>
    </xf>
    <xf numFmtId="181" fontId="12" fillId="34" borderId="12" xfId="0" applyNumberFormat="1" applyFont="1" applyFill="1" applyBorder="1" applyAlignment="1">
      <alignment horizontal="center" vertical="center" wrapText="1"/>
    </xf>
    <xf numFmtId="181" fontId="12" fillId="34" borderId="0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0" fillId="34" borderId="0" xfId="0" applyFill="1" applyAlignment="1">
      <alignment/>
    </xf>
    <xf numFmtId="181" fontId="12" fillId="34" borderId="0" xfId="0" applyNumberFormat="1" applyFont="1" applyFill="1" applyAlignment="1">
      <alignment horizontal="left" vertical="center" wrapText="1"/>
    </xf>
    <xf numFmtId="0" fontId="0" fillId="34" borderId="0" xfId="0" applyFont="1" applyFill="1" applyAlignment="1">
      <alignment/>
    </xf>
    <xf numFmtId="181" fontId="69" fillId="34" borderId="0" xfId="57" applyNumberFormat="1" applyFont="1" applyFill="1" applyAlignment="1">
      <alignment horizontal="center" vertical="center" wrapText="1"/>
      <protection/>
    </xf>
    <xf numFmtId="181" fontId="70" fillId="34" borderId="0" xfId="57" applyNumberFormat="1" applyFont="1" applyFill="1" applyBorder="1" applyAlignment="1">
      <alignment horizontal="center" vertical="center" wrapText="1"/>
      <protection/>
    </xf>
    <xf numFmtId="181" fontId="70" fillId="34" borderId="0" xfId="0" applyNumberFormat="1" applyFont="1" applyFill="1" applyBorder="1" applyAlignment="1">
      <alignment horizontal="center" vertical="center" wrapText="1"/>
    </xf>
    <xf numFmtId="181" fontId="70" fillId="34" borderId="0" xfId="0" applyNumberFormat="1" applyFont="1" applyFill="1" applyAlignment="1">
      <alignment horizontal="center" vertical="center" wrapText="1"/>
    </xf>
    <xf numFmtId="0" fontId="12" fillId="34" borderId="0" xfId="0" applyFont="1" applyFill="1" applyAlignment="1">
      <alignment horizontal="right"/>
    </xf>
    <xf numFmtId="183" fontId="69" fillId="34" borderId="0" xfId="57" applyNumberFormat="1" applyFont="1" applyFill="1" applyBorder="1" applyAlignment="1">
      <alignment horizontal="center" vertical="center" wrapText="1"/>
      <protection/>
    </xf>
    <xf numFmtId="2" fontId="16" fillId="0" borderId="18" xfId="0" applyNumberFormat="1" applyFont="1" applyFill="1" applyBorder="1" applyAlignment="1">
      <alignment horizontal="center" vertical="center" wrapText="1"/>
    </xf>
    <xf numFmtId="181" fontId="15" fillId="35" borderId="13" xfId="0" applyNumberFormat="1" applyFont="1" applyFill="1" applyBorder="1" applyAlignment="1">
      <alignment horizontal="center" vertical="center" wrapText="1"/>
    </xf>
    <xf numFmtId="49" fontId="14" fillId="34" borderId="17" xfId="57" applyNumberFormat="1" applyFont="1" applyFill="1" applyBorder="1" applyAlignment="1" quotePrefix="1">
      <alignment horizontal="center" vertical="center" wrapText="1"/>
      <protection/>
    </xf>
    <xf numFmtId="0" fontId="14" fillId="34" borderId="13" xfId="57" applyNumberFormat="1" applyFont="1" applyFill="1" applyBorder="1" applyAlignment="1">
      <alignment horizontal="left" vertical="center" wrapText="1"/>
      <protection/>
    </xf>
    <xf numFmtId="181" fontId="16" fillId="34" borderId="18" xfId="0" applyNumberFormat="1" applyFont="1" applyFill="1" applyBorder="1" applyAlignment="1">
      <alignment horizontal="center" vertical="center" wrapText="1"/>
    </xf>
    <xf numFmtId="0" fontId="14" fillId="0" borderId="13" xfId="57" applyNumberFormat="1" applyFont="1" applyFill="1" applyBorder="1" applyAlignment="1">
      <alignment horizontal="center" vertical="center" wrapText="1"/>
      <protection/>
    </xf>
    <xf numFmtId="181" fontId="16" fillId="36" borderId="19" xfId="57" applyNumberFormat="1" applyFont="1" applyFill="1" applyBorder="1" applyAlignment="1">
      <alignment horizontal="center" vertical="center" wrapText="1"/>
      <protection/>
    </xf>
    <xf numFmtId="181" fontId="16" fillId="36" borderId="19" xfId="0" applyNumberFormat="1" applyFont="1" applyFill="1" applyBorder="1" applyAlignment="1">
      <alignment horizontal="center" vertical="center" wrapText="1"/>
    </xf>
    <xf numFmtId="181" fontId="15" fillId="36" borderId="19" xfId="57" applyNumberFormat="1" applyFont="1" applyFill="1" applyBorder="1" applyAlignment="1">
      <alignment horizontal="center" vertical="center" wrapText="1"/>
      <protection/>
    </xf>
    <xf numFmtId="181" fontId="16" fillId="36" borderId="20" xfId="0" applyNumberFormat="1" applyFont="1" applyFill="1" applyBorder="1" applyAlignment="1">
      <alignment horizontal="center" vertical="center" wrapText="1"/>
    </xf>
    <xf numFmtId="181" fontId="25" fillId="5" borderId="13" xfId="0" applyNumberFormat="1" applyFont="1" applyFill="1" applyBorder="1" applyAlignment="1">
      <alignment horizontal="center" vertical="center" wrapText="1"/>
    </xf>
    <xf numFmtId="181" fontId="71" fillId="5" borderId="13" xfId="0" applyNumberFormat="1" applyFont="1" applyFill="1" applyBorder="1" applyAlignment="1">
      <alignment horizontal="center" vertical="center" wrapText="1"/>
    </xf>
    <xf numFmtId="181" fontId="25" fillId="5" borderId="13" xfId="57" applyNumberFormat="1" applyFont="1" applyFill="1" applyBorder="1" applyAlignment="1">
      <alignment horizontal="center" vertical="center" wrapText="1"/>
      <protection/>
    </xf>
    <xf numFmtId="181" fontId="69" fillId="5" borderId="0" xfId="0" applyNumberFormat="1" applyFont="1" applyFill="1" applyBorder="1" applyAlignment="1">
      <alignment horizontal="center" vertical="center" wrapText="1"/>
    </xf>
    <xf numFmtId="181" fontId="9" fillId="5" borderId="0" xfId="0" applyNumberFormat="1" applyFont="1" applyFill="1" applyBorder="1" applyAlignment="1">
      <alignment horizontal="center" vertical="center" wrapText="1"/>
    </xf>
    <xf numFmtId="181" fontId="11" fillId="5" borderId="0" xfId="57" applyNumberFormat="1" applyFont="1" applyFill="1" applyBorder="1" applyAlignment="1">
      <alignment horizontal="center" vertical="center" wrapText="1"/>
      <protection/>
    </xf>
    <xf numFmtId="181" fontId="9" fillId="5" borderId="0" xfId="0" applyNumberFormat="1" applyFont="1" applyFill="1" applyAlignment="1">
      <alignment horizontal="center" vertical="center" wrapText="1"/>
    </xf>
    <xf numFmtId="49" fontId="18" fillId="36" borderId="17" xfId="57" applyNumberFormat="1" applyFont="1" applyFill="1" applyBorder="1" applyAlignment="1" quotePrefix="1">
      <alignment horizontal="center" vertical="center" wrapText="1"/>
      <protection/>
    </xf>
    <xf numFmtId="0" fontId="18" fillId="36" borderId="13" xfId="57" applyNumberFormat="1" applyFont="1" applyFill="1" applyBorder="1" applyAlignment="1">
      <alignment horizontal="left" vertical="center" wrapText="1"/>
      <protection/>
    </xf>
    <xf numFmtId="181" fontId="16" fillId="36" borderId="13" xfId="57" applyNumberFormat="1" applyFont="1" applyFill="1" applyBorder="1" applyAlignment="1">
      <alignment horizontal="center" vertical="center" wrapText="1"/>
      <protection/>
    </xf>
    <xf numFmtId="181" fontId="15" fillId="36" borderId="13" xfId="0" applyNumberFormat="1" applyFont="1" applyFill="1" applyBorder="1" applyAlignment="1">
      <alignment horizontal="center" vertical="center" wrapText="1"/>
    </xf>
    <xf numFmtId="181" fontId="16" fillId="36" borderId="18" xfId="0" applyNumberFormat="1" applyFont="1" applyFill="1" applyBorder="1" applyAlignment="1">
      <alignment horizontal="center" vertical="center" wrapText="1"/>
    </xf>
    <xf numFmtId="181" fontId="15" fillId="36" borderId="13" xfId="57" applyNumberFormat="1" applyFont="1" applyFill="1" applyBorder="1" applyAlignment="1">
      <alignment horizontal="center" vertical="center" wrapText="1"/>
      <protection/>
    </xf>
    <xf numFmtId="181" fontId="16" fillId="36" borderId="18" xfId="57" applyNumberFormat="1" applyFont="1" applyFill="1" applyBorder="1" applyAlignment="1">
      <alignment horizontal="center" vertical="center" wrapText="1"/>
      <protection/>
    </xf>
    <xf numFmtId="0" fontId="18" fillId="36" borderId="11" xfId="57" applyNumberFormat="1" applyFont="1" applyFill="1" applyBorder="1" applyAlignment="1">
      <alignment vertical="center" wrapText="1"/>
      <protection/>
    </xf>
    <xf numFmtId="181" fontId="16" fillId="36" borderId="11" xfId="57" applyNumberFormat="1" applyFont="1" applyFill="1" applyBorder="1" applyAlignment="1">
      <alignment vertical="center" wrapText="1"/>
      <protection/>
    </xf>
    <xf numFmtId="181" fontId="16" fillId="36" borderId="13" xfId="0" applyNumberFormat="1" applyFont="1" applyFill="1" applyBorder="1" applyAlignment="1">
      <alignment horizontal="center" vertical="center" wrapText="1"/>
    </xf>
    <xf numFmtId="49" fontId="18" fillId="36" borderId="17" xfId="57" applyNumberFormat="1" applyFont="1" applyFill="1" applyBorder="1" applyAlignment="1">
      <alignment horizontal="center" vertical="center" wrapText="1"/>
      <protection/>
    </xf>
    <xf numFmtId="0" fontId="18" fillId="36" borderId="13" xfId="0" applyNumberFormat="1" applyFont="1" applyFill="1" applyBorder="1" applyAlignment="1">
      <alignment horizontal="left" vertical="center" wrapText="1"/>
    </xf>
    <xf numFmtId="179" fontId="16" fillId="36" borderId="18" xfId="0" applyNumberFormat="1" applyFont="1" applyFill="1" applyBorder="1" applyAlignment="1">
      <alignment horizontal="center" vertical="center" wrapText="1"/>
    </xf>
    <xf numFmtId="181" fontId="25" fillId="37" borderId="13" xfId="0" applyNumberFormat="1" applyFont="1" applyFill="1" applyBorder="1" applyAlignment="1">
      <alignment horizontal="center" vertical="center" wrapText="1"/>
    </xf>
    <xf numFmtId="181" fontId="9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16" fillId="36" borderId="11" xfId="57" applyNumberFormat="1" applyFont="1" applyFill="1" applyBorder="1" applyAlignment="1">
      <alignment horizontal="center" wrapText="1"/>
      <protection/>
    </xf>
    <xf numFmtId="49" fontId="14" fillId="34" borderId="17" xfId="57" applyNumberFormat="1" applyFont="1" applyFill="1" applyBorder="1" applyAlignment="1">
      <alignment horizontal="center" vertical="center" wrapText="1"/>
      <protection/>
    </xf>
    <xf numFmtId="181" fontId="12" fillId="0" borderId="0" xfId="0" applyNumberFormat="1" applyFont="1" applyFill="1" applyBorder="1" applyAlignment="1">
      <alignment horizontal="left" vertical="center" wrapText="1"/>
    </xf>
    <xf numFmtId="0" fontId="18" fillId="0" borderId="13" xfId="57" applyNumberFormat="1" applyFont="1" applyFill="1" applyBorder="1" applyAlignment="1">
      <alignment horizontal="center" vertical="center" wrapText="1"/>
      <protection/>
    </xf>
    <xf numFmtId="0" fontId="18" fillId="0" borderId="18" xfId="57" applyNumberFormat="1" applyFont="1" applyFill="1" applyBorder="1" applyAlignment="1">
      <alignment horizontal="center" vertical="center" wrapText="1"/>
      <protection/>
    </xf>
    <xf numFmtId="49" fontId="14" fillId="0" borderId="17" xfId="57" applyNumberFormat="1" applyFont="1" applyBorder="1" applyAlignment="1">
      <alignment horizontal="center" vertical="center" wrapText="1"/>
      <protection/>
    </xf>
    <xf numFmtId="181" fontId="15" fillId="0" borderId="13" xfId="57" applyNumberFormat="1" applyFont="1" applyFill="1" applyBorder="1" applyAlignment="1">
      <alignment horizontal="center" vertical="center" wrapText="1"/>
      <protection/>
    </xf>
    <xf numFmtId="181" fontId="15" fillId="34" borderId="13" xfId="57" applyNumberFormat="1" applyFont="1" applyFill="1" applyBorder="1" applyAlignment="1">
      <alignment horizontal="center" vertical="center" wrapText="1"/>
      <protection/>
    </xf>
    <xf numFmtId="181" fontId="15" fillId="34" borderId="13" xfId="0" applyNumberFormat="1" applyFont="1" applyFill="1" applyBorder="1" applyAlignment="1">
      <alignment horizontal="center" vertical="center" wrapText="1"/>
    </xf>
    <xf numFmtId="0" fontId="15" fillId="34" borderId="13" xfId="56" applyNumberFormat="1" applyFont="1" applyFill="1" applyBorder="1" applyAlignment="1" applyProtection="1">
      <alignment horizontal="left" vertical="center" wrapText="1"/>
      <protection hidden="1"/>
    </xf>
    <xf numFmtId="181" fontId="26" fillId="36" borderId="13" xfId="0" applyNumberFormat="1" applyFont="1" applyFill="1" applyBorder="1" applyAlignment="1">
      <alignment horizontal="center" vertical="center" wrapText="1"/>
    </xf>
    <xf numFmtId="4" fontId="72" fillId="0" borderId="0" xfId="0" applyNumberFormat="1" applyFont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78" fontId="4" fillId="0" borderId="21" xfId="0" applyNumberFormat="1" applyFont="1" applyFill="1" applyBorder="1" applyAlignment="1">
      <alignment horizontal="center" vertical="top"/>
    </xf>
    <xf numFmtId="172" fontId="2" fillId="0" borderId="14" xfId="43" applyFont="1" applyFill="1" applyBorder="1" applyAlignment="1">
      <alignment horizontal="center" vertical="top" wrapText="1"/>
    </xf>
    <xf numFmtId="172" fontId="2" fillId="0" borderId="21" xfId="43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0" fillId="0" borderId="0" xfId="57" applyNumberFormat="1" applyFont="1" applyAlignment="1">
      <alignment horizontal="center" vertical="center" wrapText="1"/>
      <protection/>
    </xf>
    <xf numFmtId="49" fontId="14" fillId="0" borderId="25" xfId="57" applyNumberFormat="1" applyFont="1" applyBorder="1" applyAlignment="1">
      <alignment horizontal="center" vertical="center" wrapText="1"/>
      <protection/>
    </xf>
    <xf numFmtId="49" fontId="14" fillId="0" borderId="17" xfId="57" applyNumberFormat="1" applyFont="1" applyBorder="1" applyAlignment="1">
      <alignment horizontal="center" vertical="center" wrapText="1"/>
      <protection/>
    </xf>
    <xf numFmtId="0" fontId="14" fillId="0" borderId="26" xfId="57" applyNumberFormat="1" applyFont="1" applyBorder="1" applyAlignment="1">
      <alignment horizontal="center" vertical="center" wrapText="1"/>
      <protection/>
    </xf>
    <xf numFmtId="0" fontId="14" fillId="0" borderId="13" xfId="57" applyNumberFormat="1" applyFont="1" applyBorder="1" applyAlignment="1">
      <alignment horizontal="center" vertical="center" wrapText="1"/>
      <protection/>
    </xf>
    <xf numFmtId="181" fontId="15" fillId="0" borderId="26" xfId="57" applyNumberFormat="1" applyFont="1" applyFill="1" applyBorder="1" applyAlignment="1">
      <alignment horizontal="center" vertical="center" wrapText="1"/>
      <protection/>
    </xf>
    <xf numFmtId="181" fontId="15" fillId="0" borderId="26" xfId="0" applyNumberFormat="1" applyFont="1" applyBorder="1" applyAlignment="1">
      <alignment horizontal="center" vertical="center" wrapText="1"/>
    </xf>
    <xf numFmtId="181" fontId="16" fillId="0" borderId="27" xfId="0" applyNumberFormat="1" applyFont="1" applyFill="1" applyBorder="1" applyAlignment="1">
      <alignment horizontal="center" vertical="center" wrapText="1"/>
    </xf>
    <xf numFmtId="181" fontId="16" fillId="0" borderId="28" xfId="0" applyNumberFormat="1" applyFont="1" applyFill="1" applyBorder="1" applyAlignment="1">
      <alignment horizontal="center" vertical="center" wrapText="1"/>
    </xf>
    <xf numFmtId="181" fontId="16" fillId="0" borderId="29" xfId="0" applyNumberFormat="1" applyFont="1" applyFill="1" applyBorder="1" applyAlignment="1">
      <alignment horizontal="center" vertical="center" wrapText="1"/>
    </xf>
    <xf numFmtId="181" fontId="15" fillId="34" borderId="13" xfId="57" applyNumberFormat="1" applyFont="1" applyFill="1" applyBorder="1" applyAlignment="1">
      <alignment horizontal="center" vertical="center" wrapText="1"/>
      <protection/>
    </xf>
    <xf numFmtId="181" fontId="15" fillId="34" borderId="13" xfId="0" applyNumberFormat="1" applyFont="1" applyFill="1" applyBorder="1" applyAlignment="1">
      <alignment horizontal="center" vertical="center" wrapText="1"/>
    </xf>
    <xf numFmtId="181" fontId="15" fillId="0" borderId="13" xfId="57" applyNumberFormat="1" applyFont="1" applyFill="1" applyBorder="1" applyAlignment="1">
      <alignment horizontal="center" vertical="center" wrapText="1"/>
      <protection/>
    </xf>
    <xf numFmtId="181" fontId="17" fillId="0" borderId="13" xfId="0" applyNumberFormat="1" applyFont="1" applyBorder="1" applyAlignment="1">
      <alignment horizontal="center" vertical="center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6" fillId="34" borderId="13" xfId="57" applyNumberFormat="1" applyFont="1" applyFill="1" applyBorder="1" applyAlignment="1">
      <alignment horizontal="center" vertical="center" wrapText="1"/>
      <protection/>
    </xf>
    <xf numFmtId="181" fontId="16" fillId="0" borderId="18" xfId="57" applyNumberFormat="1" applyFont="1" applyBorder="1" applyAlignment="1">
      <alignment horizontal="center" vertical="center" wrapText="1"/>
      <protection/>
    </xf>
    <xf numFmtId="181" fontId="16" fillId="0" borderId="18" xfId="0" applyNumberFormat="1" applyFont="1" applyBorder="1" applyAlignment="1">
      <alignment horizontal="center" vertical="center" wrapText="1"/>
    </xf>
    <xf numFmtId="0" fontId="13" fillId="0" borderId="0" xfId="57" applyNumberFormat="1" applyFont="1" applyFill="1" applyBorder="1" applyAlignment="1">
      <alignment horizontal="right" vertical="center" wrapText="1"/>
      <protection/>
    </xf>
    <xf numFmtId="181" fontId="15" fillId="34" borderId="11" xfId="57" applyNumberFormat="1" applyFont="1" applyFill="1" applyBorder="1" applyAlignment="1">
      <alignment horizontal="center" vertical="center" wrapText="1"/>
      <protection/>
    </xf>
    <xf numFmtId="181" fontId="15" fillId="34" borderId="10" xfId="57" applyNumberFormat="1" applyFont="1" applyFill="1" applyBorder="1" applyAlignment="1">
      <alignment horizontal="center" vertical="center" wrapText="1"/>
      <protection/>
    </xf>
    <xf numFmtId="181" fontId="15" fillId="0" borderId="13" xfId="57" applyNumberFormat="1" applyFont="1" applyBorder="1" applyAlignment="1">
      <alignment horizontal="center" vertical="center" wrapText="1"/>
      <protection/>
    </xf>
    <xf numFmtId="181" fontId="1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36" borderId="30" xfId="57" applyNumberFormat="1" applyFont="1" applyFill="1" applyBorder="1" applyAlignment="1">
      <alignment horizontal="center" vertical="center" wrapText="1"/>
      <protection/>
    </xf>
    <xf numFmtId="0" fontId="19" fillId="36" borderId="19" xfId="57" applyNumberFormat="1" applyFont="1" applyFill="1" applyBorder="1" applyAlignment="1">
      <alignment horizontal="center" vertical="center" wrapText="1"/>
      <protection/>
    </xf>
    <xf numFmtId="181" fontId="16" fillId="0" borderId="13" xfId="57" applyNumberFormat="1" applyFont="1" applyFill="1" applyBorder="1" applyAlignment="1">
      <alignment horizontal="center" vertical="center" wrapText="1"/>
      <protection/>
    </xf>
    <xf numFmtId="181" fontId="16" fillId="0" borderId="13" xfId="0" applyNumberFormat="1" applyFont="1" applyBorder="1" applyAlignment="1">
      <alignment horizontal="center" vertical="center" wrapText="1"/>
    </xf>
    <xf numFmtId="181" fontId="12" fillId="0" borderId="0" xfId="57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7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1" sqref="K11"/>
    </sheetView>
  </sheetViews>
  <sheetFormatPr defaultColWidth="9.125" defaultRowHeight="12.75"/>
  <cols>
    <col min="1" max="1" width="21.375" style="1" customWidth="1"/>
    <col min="2" max="2" width="6.625" style="1" hidden="1" customWidth="1"/>
    <col min="3" max="3" width="50.50390625" style="1" customWidth="1"/>
    <col min="4" max="4" width="11.125" style="1" customWidth="1"/>
    <col min="5" max="6" width="11.00390625" style="1" customWidth="1"/>
    <col min="7" max="7" width="9.625" style="1" customWidth="1"/>
    <col min="8" max="8" width="10.50390625" style="1" customWidth="1"/>
    <col min="9" max="9" width="9.125" style="1" customWidth="1"/>
    <col min="10" max="10" width="12.00390625" style="1" customWidth="1"/>
    <col min="11" max="16384" width="9.125" style="1" customWidth="1"/>
  </cols>
  <sheetData>
    <row r="1" spans="1:8" ht="12.75">
      <c r="A1" s="184" t="s">
        <v>74</v>
      </c>
      <c r="B1" s="184"/>
      <c r="C1" s="184"/>
      <c r="D1" s="184"/>
      <c r="E1" s="184"/>
      <c r="F1" s="184"/>
      <c r="G1" s="184"/>
      <c r="H1" s="184"/>
    </row>
    <row r="2" spans="1:6" ht="9.75" customHeight="1">
      <c r="A2" s="185"/>
      <c r="B2" s="185"/>
      <c r="C2" s="185"/>
      <c r="D2" s="185"/>
      <c r="E2" s="185"/>
      <c r="F2" s="185"/>
    </row>
    <row r="3" spans="1:6" ht="14.25" customHeight="1">
      <c r="A3" s="44"/>
      <c r="B3" s="44"/>
      <c r="C3" s="45"/>
      <c r="D3" s="45"/>
      <c r="E3" s="45"/>
      <c r="F3" s="46" t="s">
        <v>63</v>
      </c>
    </row>
    <row r="4" spans="1:8" ht="12.75" customHeight="1">
      <c r="A4" s="186" t="s">
        <v>43</v>
      </c>
      <c r="B4" s="47"/>
      <c r="C4" s="189" t="s">
        <v>16</v>
      </c>
      <c r="D4" s="175" t="s">
        <v>72</v>
      </c>
      <c r="E4" s="175" t="s">
        <v>73</v>
      </c>
      <c r="F4" s="175" t="s">
        <v>75</v>
      </c>
      <c r="G4" s="175" t="s">
        <v>68</v>
      </c>
      <c r="H4" s="175" t="s">
        <v>69</v>
      </c>
    </row>
    <row r="5" spans="1:8" ht="27.75" customHeight="1">
      <c r="A5" s="187"/>
      <c r="B5" s="48"/>
      <c r="C5" s="189"/>
      <c r="D5" s="176"/>
      <c r="E5" s="176"/>
      <c r="F5" s="176"/>
      <c r="G5" s="176"/>
      <c r="H5" s="176"/>
    </row>
    <row r="6" spans="1:8" ht="39.75" customHeight="1">
      <c r="A6" s="188"/>
      <c r="B6" s="48"/>
      <c r="C6" s="189"/>
      <c r="D6" s="177"/>
      <c r="E6" s="177"/>
      <c r="F6" s="177"/>
      <c r="G6" s="177"/>
      <c r="H6" s="177"/>
    </row>
    <row r="7" spans="1:8" ht="12.75">
      <c r="A7" s="173" t="s">
        <v>22</v>
      </c>
      <c r="B7" s="174"/>
      <c r="C7" s="174"/>
      <c r="D7" s="174"/>
      <c r="E7" s="174"/>
      <c r="F7" s="174"/>
      <c r="G7" s="174"/>
      <c r="H7" s="174"/>
    </row>
    <row r="8" spans="1:8" ht="12.75">
      <c r="A8" s="59" t="s">
        <v>3</v>
      </c>
      <c r="B8" s="59"/>
      <c r="C8" s="63" t="s">
        <v>62</v>
      </c>
      <c r="D8" s="58">
        <f>D9+D11+D12+D13+D15+D16+D18+D20+D14+D21+D17+D19+D10</f>
        <v>791176.0000000002</v>
      </c>
      <c r="E8" s="58">
        <f>E9+E11+E12+E13+E15+E16+E18+E20+E14+E21+E17+E19+E10</f>
        <v>912090.3999999999</v>
      </c>
      <c r="F8" s="58">
        <f>F9+F11+F12+F13+F15+F16+F18+F20+F14+F21+F17+F19+F10</f>
        <v>939121.6</v>
      </c>
      <c r="G8" s="21">
        <f aca="true" t="shared" si="0" ref="G8:G13">F8*100/E8</f>
        <v>102.96365360275693</v>
      </c>
      <c r="H8" s="21">
        <f aca="true" t="shared" si="1" ref="H8:H20">F8*100/D8</f>
        <v>118.69945498852339</v>
      </c>
    </row>
    <row r="9" spans="1:8" ht="12.75">
      <c r="A9" s="9" t="s">
        <v>70</v>
      </c>
      <c r="B9" s="9"/>
      <c r="C9" s="49" t="s">
        <v>71</v>
      </c>
      <c r="D9" s="43">
        <v>603281.9</v>
      </c>
      <c r="E9" s="43">
        <v>605206.7</v>
      </c>
      <c r="F9" s="64">
        <v>609994.6</v>
      </c>
      <c r="G9" s="64">
        <f t="shared" si="0"/>
        <v>100.79111814195052</v>
      </c>
      <c r="H9" s="15">
        <f t="shared" si="1"/>
        <v>101.11269706583273</v>
      </c>
    </row>
    <row r="10" spans="1:8" ht="25.5" customHeight="1">
      <c r="A10" s="9" t="s">
        <v>67</v>
      </c>
      <c r="B10" s="9"/>
      <c r="C10" s="25" t="s">
        <v>66</v>
      </c>
      <c r="D10" s="54">
        <v>3505.3</v>
      </c>
      <c r="E10" s="54">
        <v>3850</v>
      </c>
      <c r="F10" s="15">
        <v>3989.9</v>
      </c>
      <c r="G10" s="15">
        <f t="shared" si="0"/>
        <v>103.63376623376624</v>
      </c>
      <c r="H10" s="15">
        <f t="shared" si="1"/>
        <v>113.82477961943343</v>
      </c>
    </row>
    <row r="11" spans="1:8" ht="12.75">
      <c r="A11" s="9" t="s">
        <v>8</v>
      </c>
      <c r="B11" s="9"/>
      <c r="C11" s="25" t="s">
        <v>5</v>
      </c>
      <c r="D11" s="54">
        <v>38268</v>
      </c>
      <c r="E11" s="54">
        <v>61380</v>
      </c>
      <c r="F11" s="15">
        <v>63993.3</v>
      </c>
      <c r="G11" s="15">
        <f t="shared" si="0"/>
        <v>104.25757575757575</v>
      </c>
      <c r="H11" s="15">
        <f t="shared" si="1"/>
        <v>167.22405142677957</v>
      </c>
    </row>
    <row r="12" spans="1:8" ht="12.75">
      <c r="A12" s="9" t="s">
        <v>9</v>
      </c>
      <c r="B12" s="9"/>
      <c r="C12" s="25" t="s">
        <v>6</v>
      </c>
      <c r="D12" s="54">
        <v>8017</v>
      </c>
      <c r="E12" s="54">
        <v>9566.7</v>
      </c>
      <c r="F12" s="15">
        <v>10023.9</v>
      </c>
      <c r="G12" s="15">
        <f t="shared" si="0"/>
        <v>104.77907742481733</v>
      </c>
      <c r="H12" s="15">
        <f t="shared" si="1"/>
        <v>125.03305475863789</v>
      </c>
    </row>
    <row r="13" spans="1:8" ht="12.75">
      <c r="A13" s="9" t="s">
        <v>10</v>
      </c>
      <c r="B13" s="9"/>
      <c r="C13" s="25" t="s">
        <v>21</v>
      </c>
      <c r="D13" s="54">
        <v>3755</v>
      </c>
      <c r="E13" s="54">
        <v>3905</v>
      </c>
      <c r="F13" s="15">
        <v>4409</v>
      </c>
      <c r="G13" s="15">
        <f t="shared" si="0"/>
        <v>112.90653008962867</v>
      </c>
      <c r="H13" s="15">
        <f t="shared" si="1"/>
        <v>117.4167776298269</v>
      </c>
    </row>
    <row r="14" spans="1:8" ht="21.75" customHeight="1" hidden="1">
      <c r="A14" s="9" t="s">
        <v>35</v>
      </c>
      <c r="B14" s="9"/>
      <c r="C14" s="25" t="s">
        <v>36</v>
      </c>
      <c r="D14" s="54"/>
      <c r="E14" s="54"/>
      <c r="F14" s="15"/>
      <c r="G14" s="15"/>
      <c r="H14" s="15" t="e">
        <f t="shared" si="1"/>
        <v>#DIV/0!</v>
      </c>
    </row>
    <row r="15" spans="1:8" ht="22.5">
      <c r="A15" s="10" t="s">
        <v>11</v>
      </c>
      <c r="B15" s="10"/>
      <c r="C15" s="25" t="s">
        <v>17</v>
      </c>
      <c r="D15" s="54">
        <v>98757.9</v>
      </c>
      <c r="E15" s="54">
        <v>115225.5</v>
      </c>
      <c r="F15" s="15">
        <v>128789</v>
      </c>
      <c r="G15" s="15">
        <f aca="true" t="shared" si="2" ref="G15:G20">F15*100/E15</f>
        <v>111.77126590902188</v>
      </c>
      <c r="H15" s="15">
        <f t="shared" si="1"/>
        <v>130.408807801705</v>
      </c>
    </row>
    <row r="16" spans="1:8" ht="12.75">
      <c r="A16" s="26" t="s">
        <v>14</v>
      </c>
      <c r="B16" s="26"/>
      <c r="C16" s="25" t="s">
        <v>13</v>
      </c>
      <c r="D16" s="54">
        <v>6005.5</v>
      </c>
      <c r="E16" s="54">
        <v>12369.4</v>
      </c>
      <c r="F16" s="15">
        <v>12382.4</v>
      </c>
      <c r="G16" s="15">
        <f t="shared" si="2"/>
        <v>100.10509806457873</v>
      </c>
      <c r="H16" s="15">
        <f t="shared" si="1"/>
        <v>206.18433102988928</v>
      </c>
    </row>
    <row r="17" spans="1:8" ht="22.5">
      <c r="A17" s="27" t="s">
        <v>39</v>
      </c>
      <c r="B17" s="27"/>
      <c r="C17" s="25" t="s">
        <v>40</v>
      </c>
      <c r="D17" s="54">
        <v>15466.8</v>
      </c>
      <c r="E17" s="54">
        <v>25900</v>
      </c>
      <c r="F17" s="15">
        <v>28185.1</v>
      </c>
      <c r="G17" s="15">
        <f t="shared" si="2"/>
        <v>108.82277992277993</v>
      </c>
      <c r="H17" s="15">
        <f t="shared" si="1"/>
        <v>182.22967905449093</v>
      </c>
    </row>
    <row r="18" spans="1:8" ht="12.75">
      <c r="A18" s="27" t="s">
        <v>18</v>
      </c>
      <c r="B18" s="27"/>
      <c r="C18" s="25" t="s">
        <v>15</v>
      </c>
      <c r="D18" s="54">
        <v>10514.8</v>
      </c>
      <c r="E18" s="54">
        <v>22565.7</v>
      </c>
      <c r="F18" s="15">
        <v>24281.2</v>
      </c>
      <c r="G18" s="15">
        <f t="shared" si="2"/>
        <v>107.60224588645599</v>
      </c>
      <c r="H18" s="15">
        <f t="shared" si="1"/>
        <v>230.92403088979344</v>
      </c>
    </row>
    <row r="19" spans="1:8" ht="12.75">
      <c r="A19" s="27" t="s">
        <v>56</v>
      </c>
      <c r="B19" s="27"/>
      <c r="C19" s="25" t="s">
        <v>57</v>
      </c>
      <c r="D19" s="54">
        <v>11</v>
      </c>
      <c r="E19" s="54">
        <v>2</v>
      </c>
      <c r="F19" s="15">
        <v>3</v>
      </c>
      <c r="G19" s="15">
        <f t="shared" si="2"/>
        <v>150</v>
      </c>
      <c r="H19" s="15">
        <f t="shared" si="1"/>
        <v>27.272727272727273</v>
      </c>
    </row>
    <row r="20" spans="1:8" ht="12.75">
      <c r="A20" s="18" t="s">
        <v>12</v>
      </c>
      <c r="B20" s="18"/>
      <c r="C20" s="25" t="s">
        <v>7</v>
      </c>
      <c r="D20" s="54">
        <v>3592.8</v>
      </c>
      <c r="E20" s="54">
        <v>52119.4</v>
      </c>
      <c r="F20" s="15">
        <v>53069.1</v>
      </c>
      <c r="G20" s="15">
        <f t="shared" si="2"/>
        <v>101.82216218912727</v>
      </c>
      <c r="H20" s="15">
        <f t="shared" si="1"/>
        <v>1477.0958583834336</v>
      </c>
    </row>
    <row r="21" spans="1:8" ht="12.75">
      <c r="A21" s="28" t="s">
        <v>37</v>
      </c>
      <c r="B21" s="57"/>
      <c r="C21" s="13" t="s">
        <v>38</v>
      </c>
      <c r="D21" s="54"/>
      <c r="E21" s="54"/>
      <c r="F21" s="15">
        <v>1.1</v>
      </c>
      <c r="G21" s="15"/>
      <c r="H21" s="15"/>
    </row>
    <row r="22" spans="1:8" ht="12.75">
      <c r="A22" s="22" t="s">
        <v>1</v>
      </c>
      <c r="B22" s="22"/>
      <c r="C22" s="29" t="s">
        <v>0</v>
      </c>
      <c r="D22" s="30">
        <f>D23+D24+D26+D25</f>
        <v>2873084.6</v>
      </c>
      <c r="E22" s="30">
        <f>E23+E24+E26+E25+0.1</f>
        <v>3410449.1999999997</v>
      </c>
      <c r="F22" s="30">
        <f>F23+F24+F26+F25</f>
        <v>3379729.6999999997</v>
      </c>
      <c r="G22" s="21">
        <f aca="true" t="shared" si="3" ref="G22:G27">F22*100/E22</f>
        <v>99.0992535528751</v>
      </c>
      <c r="H22" s="21">
        <f>F22*100/D22</f>
        <v>117.63418661601541</v>
      </c>
    </row>
    <row r="23" spans="1:8" ht="22.5">
      <c r="A23" s="71" t="s">
        <v>61</v>
      </c>
      <c r="B23" s="9"/>
      <c r="C23" s="31" t="s">
        <v>20</v>
      </c>
      <c r="D23" s="53">
        <v>2873084.6</v>
      </c>
      <c r="E23" s="54">
        <v>3357002.9</v>
      </c>
      <c r="F23" s="15">
        <v>3318818.5</v>
      </c>
      <c r="G23" s="15">
        <f t="shared" si="3"/>
        <v>98.86254492064931</v>
      </c>
      <c r="H23" s="15">
        <f>F23*100/D23</f>
        <v>115.51412374003884</v>
      </c>
    </row>
    <row r="24" spans="1:8" ht="18.75" customHeight="1">
      <c r="A24" s="71" t="s">
        <v>65</v>
      </c>
      <c r="B24" s="11"/>
      <c r="C24" s="32" t="s">
        <v>19</v>
      </c>
      <c r="D24" s="60"/>
      <c r="E24" s="54">
        <v>57769.4</v>
      </c>
      <c r="F24" s="15">
        <v>65234.4</v>
      </c>
      <c r="G24" s="15">
        <f t="shared" si="3"/>
        <v>112.92206600726335</v>
      </c>
      <c r="H24" s="15"/>
    </row>
    <row r="25" spans="1:8" ht="61.5" customHeight="1">
      <c r="A25" s="71" t="s">
        <v>64</v>
      </c>
      <c r="B25" s="12" t="s">
        <v>59</v>
      </c>
      <c r="C25" s="13" t="s">
        <v>59</v>
      </c>
      <c r="D25" s="54"/>
      <c r="E25" s="54">
        <v>629.4</v>
      </c>
      <c r="F25" s="15">
        <v>629.4</v>
      </c>
      <c r="G25" s="15">
        <f t="shared" si="3"/>
        <v>100</v>
      </c>
      <c r="H25" s="15"/>
    </row>
    <row r="26" spans="1:8" ht="39" customHeight="1">
      <c r="A26" s="71" t="s">
        <v>60</v>
      </c>
      <c r="B26" s="61"/>
      <c r="C26" s="16" t="s">
        <v>58</v>
      </c>
      <c r="D26" s="65"/>
      <c r="E26" s="54">
        <v>-4952.6</v>
      </c>
      <c r="F26" s="15">
        <v>-4952.6</v>
      </c>
      <c r="G26" s="15">
        <f t="shared" si="3"/>
        <v>100</v>
      </c>
      <c r="H26" s="15"/>
    </row>
    <row r="27" spans="1:8" ht="12.75">
      <c r="A27" s="18"/>
      <c r="B27" s="19"/>
      <c r="C27" s="20" t="s">
        <v>4</v>
      </c>
      <c r="D27" s="21">
        <f>D22+D8</f>
        <v>3664260.6000000006</v>
      </c>
      <c r="E27" s="21">
        <f>E22+E8</f>
        <v>4322539.6</v>
      </c>
      <c r="F27" s="21">
        <f>F22+F8</f>
        <v>4318851.3</v>
      </c>
      <c r="G27" s="21">
        <f t="shared" si="3"/>
        <v>99.91467284649053</v>
      </c>
      <c r="H27" s="21">
        <f>F27*100/D27</f>
        <v>117.86419612185878</v>
      </c>
    </row>
    <row r="28" spans="1:8" ht="12.75">
      <c r="A28" s="171"/>
      <c r="B28" s="172"/>
      <c r="C28" s="172"/>
      <c r="D28" s="172"/>
      <c r="E28" s="172"/>
      <c r="F28" s="172"/>
      <c r="G28" s="21"/>
      <c r="H28" s="15"/>
    </row>
    <row r="29" spans="1:8" ht="12.75">
      <c r="A29" s="173" t="s">
        <v>23</v>
      </c>
      <c r="B29" s="174"/>
      <c r="C29" s="174"/>
      <c r="D29" s="174"/>
      <c r="E29" s="174"/>
      <c r="F29" s="174"/>
      <c r="G29" s="174"/>
      <c r="H29" s="179"/>
    </row>
    <row r="30" spans="1:8" ht="12.75">
      <c r="A30" s="22" t="s">
        <v>3</v>
      </c>
      <c r="B30" s="22"/>
      <c r="C30" s="23" t="s">
        <v>62</v>
      </c>
      <c r="D30" s="24">
        <f>D31+D33+D35+D37+D34+D36+D39+D32</f>
        <v>18456</v>
      </c>
      <c r="E30" s="24">
        <f>E31+E33+E35+E37+E34+E36+E39+E32</f>
        <v>20679.199999999997</v>
      </c>
      <c r="F30" s="24">
        <f>F31+F33+F35+F37+F34+F36+F39+F32+F38</f>
        <v>21057.199999999997</v>
      </c>
      <c r="G30" s="21">
        <f aca="true" t="shared" si="4" ref="G30:G37">F30*100/E30</f>
        <v>101.82792371078185</v>
      </c>
      <c r="H30" s="21">
        <f aca="true" t="shared" si="5" ref="H30:H35">F30*100/D30</f>
        <v>114.09406155179884</v>
      </c>
    </row>
    <row r="31" spans="1:9" ht="12.75">
      <c r="A31" s="9" t="s">
        <v>70</v>
      </c>
      <c r="B31" s="9"/>
      <c r="C31" s="49" t="s">
        <v>71</v>
      </c>
      <c r="D31" s="43">
        <v>15000</v>
      </c>
      <c r="E31" s="54">
        <v>16262.6</v>
      </c>
      <c r="F31" s="64">
        <v>16478.6</v>
      </c>
      <c r="G31" s="15">
        <f t="shared" si="4"/>
        <v>101.32820090268467</v>
      </c>
      <c r="H31" s="15">
        <f t="shared" si="5"/>
        <v>109.85733333333332</v>
      </c>
      <c r="I31" s="2"/>
    </row>
    <row r="32" spans="1:8" ht="25.5" customHeight="1">
      <c r="A32" s="9" t="s">
        <v>67</v>
      </c>
      <c r="B32" s="9"/>
      <c r="C32" s="25" t="s">
        <v>66</v>
      </c>
      <c r="D32" s="54">
        <v>1636.6</v>
      </c>
      <c r="E32" s="54">
        <v>1801</v>
      </c>
      <c r="F32" s="64">
        <v>1862.8</v>
      </c>
      <c r="G32" s="15">
        <f t="shared" si="4"/>
        <v>103.43142698500833</v>
      </c>
      <c r="H32" s="15">
        <f t="shared" si="5"/>
        <v>113.82133691800074</v>
      </c>
    </row>
    <row r="33" spans="1:8" ht="12.75">
      <c r="A33" s="9" t="s">
        <v>9</v>
      </c>
      <c r="B33" s="9"/>
      <c r="C33" s="25" t="s">
        <v>6</v>
      </c>
      <c r="D33" s="54">
        <v>1081.2</v>
      </c>
      <c r="E33" s="54">
        <v>1377.9</v>
      </c>
      <c r="F33" s="15">
        <v>1439.4</v>
      </c>
      <c r="G33" s="15">
        <f t="shared" si="4"/>
        <v>104.4633137382974</v>
      </c>
      <c r="H33" s="15">
        <f t="shared" si="5"/>
        <v>133.12985571587126</v>
      </c>
    </row>
    <row r="34" spans="1:8" ht="12.75">
      <c r="A34" s="9" t="s">
        <v>10</v>
      </c>
      <c r="B34" s="9"/>
      <c r="C34" s="25" t="s">
        <v>21</v>
      </c>
      <c r="D34" s="54">
        <v>26</v>
      </c>
      <c r="E34" s="54">
        <v>7</v>
      </c>
      <c r="F34" s="15">
        <v>6.6</v>
      </c>
      <c r="G34" s="15">
        <f t="shared" si="4"/>
        <v>94.28571428571429</v>
      </c>
      <c r="H34" s="15">
        <f t="shared" si="5"/>
        <v>25.384615384615383</v>
      </c>
    </row>
    <row r="35" spans="1:8" ht="22.5">
      <c r="A35" s="10" t="s">
        <v>11</v>
      </c>
      <c r="B35" s="10"/>
      <c r="C35" s="25" t="s">
        <v>17</v>
      </c>
      <c r="D35" s="54">
        <v>612.2</v>
      </c>
      <c r="E35" s="54">
        <v>812.1</v>
      </c>
      <c r="F35" s="15">
        <v>844.6</v>
      </c>
      <c r="G35" s="15">
        <f t="shared" si="4"/>
        <v>104.0019702007142</v>
      </c>
      <c r="H35" s="15">
        <f t="shared" si="5"/>
        <v>137.96145050637045</v>
      </c>
    </row>
    <row r="36" spans="1:8" ht="24" customHeight="1">
      <c r="A36" s="27" t="s">
        <v>39</v>
      </c>
      <c r="B36" s="27"/>
      <c r="C36" s="25" t="s">
        <v>40</v>
      </c>
      <c r="D36" s="54"/>
      <c r="E36" s="54">
        <v>415.3</v>
      </c>
      <c r="F36" s="15">
        <v>415.5</v>
      </c>
      <c r="G36" s="15">
        <f t="shared" si="4"/>
        <v>100.04815795810258</v>
      </c>
      <c r="H36" s="15"/>
    </row>
    <row r="37" spans="1:8" ht="13.5" customHeight="1">
      <c r="A37" s="26" t="s">
        <v>18</v>
      </c>
      <c r="B37" s="26"/>
      <c r="C37" s="25" t="s">
        <v>15</v>
      </c>
      <c r="D37" s="54">
        <v>100</v>
      </c>
      <c r="E37" s="54">
        <v>3.3</v>
      </c>
      <c r="F37" s="15">
        <v>4.8</v>
      </c>
      <c r="G37" s="15">
        <f t="shared" si="4"/>
        <v>145.45454545454547</v>
      </c>
      <c r="H37" s="15">
        <f>F37*100/D37</f>
        <v>4.8</v>
      </c>
    </row>
    <row r="38" spans="1:8" ht="14.25" customHeight="1" hidden="1">
      <c r="A38" s="18" t="s">
        <v>12</v>
      </c>
      <c r="B38" s="55"/>
      <c r="C38" s="25" t="s">
        <v>7</v>
      </c>
      <c r="D38" s="66"/>
      <c r="E38" s="54"/>
      <c r="F38" s="15"/>
      <c r="G38" s="15"/>
      <c r="H38" s="15"/>
    </row>
    <row r="39" spans="1:8" ht="15.75" customHeight="1">
      <c r="A39" s="28" t="s">
        <v>37</v>
      </c>
      <c r="B39" s="57"/>
      <c r="C39" s="13" t="s">
        <v>38</v>
      </c>
      <c r="D39" s="66"/>
      <c r="E39" s="25"/>
      <c r="F39" s="15">
        <v>4.9</v>
      </c>
      <c r="G39" s="21"/>
      <c r="H39" s="15"/>
    </row>
    <row r="40" spans="1:8" ht="12.75">
      <c r="A40" s="22" t="s">
        <v>1</v>
      </c>
      <c r="B40" s="22"/>
      <c r="C40" s="29" t="s">
        <v>0</v>
      </c>
      <c r="D40" s="30">
        <f>D41+D42</f>
        <v>10578.1</v>
      </c>
      <c r="E40" s="30">
        <f>E41+E42+0.1</f>
        <v>13090.1</v>
      </c>
      <c r="F40" s="30">
        <f>F41+F42+0.1</f>
        <v>13090.1</v>
      </c>
      <c r="G40" s="21">
        <f>F40*100/E40</f>
        <v>100</v>
      </c>
      <c r="H40" s="21">
        <f>F40*100/D40</f>
        <v>123.74717576880536</v>
      </c>
    </row>
    <row r="41" spans="1:8" ht="22.5">
      <c r="A41" s="11" t="s">
        <v>61</v>
      </c>
      <c r="B41" s="9"/>
      <c r="C41" s="31" t="s">
        <v>20</v>
      </c>
      <c r="D41" s="53">
        <v>10578.1</v>
      </c>
      <c r="E41" s="54">
        <v>13182.9</v>
      </c>
      <c r="F41" s="15">
        <v>13182.9</v>
      </c>
      <c r="G41" s="15">
        <f>F41*100/E41</f>
        <v>100</v>
      </c>
      <c r="H41" s="15">
        <f>F41*100/D41</f>
        <v>124.6244599691816</v>
      </c>
    </row>
    <row r="42" spans="1:8" ht="37.5" customHeight="1">
      <c r="A42" s="11" t="s">
        <v>60</v>
      </c>
      <c r="B42" s="61"/>
      <c r="C42" s="16" t="s">
        <v>58</v>
      </c>
      <c r="D42" s="65">
        <v>0</v>
      </c>
      <c r="E42" s="54">
        <v>-92.9</v>
      </c>
      <c r="F42" s="15">
        <v>-92.9</v>
      </c>
      <c r="G42" s="15">
        <f>F42*100/E42</f>
        <v>100</v>
      </c>
      <c r="H42" s="15"/>
    </row>
    <row r="43" spans="1:8" ht="12.75">
      <c r="A43" s="18"/>
      <c r="B43" s="19"/>
      <c r="C43" s="20" t="s">
        <v>4</v>
      </c>
      <c r="D43" s="21">
        <f>D40+D30</f>
        <v>29034.1</v>
      </c>
      <c r="E43" s="21">
        <f>E40+E30</f>
        <v>33769.299999999996</v>
      </c>
      <c r="F43" s="21">
        <f>F40+F30</f>
        <v>34147.299999999996</v>
      </c>
      <c r="G43" s="21">
        <f>F43*100/E43</f>
        <v>101.11935989197289</v>
      </c>
      <c r="H43" s="21">
        <f>F43*100/D43</f>
        <v>117.61101601220632</v>
      </c>
    </row>
    <row r="44" spans="1:8" ht="12.75">
      <c r="A44" s="50"/>
      <c r="B44" s="51"/>
      <c r="C44" s="180"/>
      <c r="D44" s="180"/>
      <c r="E44" s="180"/>
      <c r="F44" s="180"/>
      <c r="G44" s="21"/>
      <c r="H44" s="15"/>
    </row>
    <row r="45" spans="1:8" ht="12.75">
      <c r="A45" s="173" t="s">
        <v>24</v>
      </c>
      <c r="B45" s="174"/>
      <c r="C45" s="174"/>
      <c r="D45" s="174"/>
      <c r="E45" s="174"/>
      <c r="F45" s="174"/>
      <c r="G45" s="174"/>
      <c r="H45" s="174"/>
    </row>
    <row r="46" spans="1:8" ht="12.75">
      <c r="A46" s="22" t="s">
        <v>3</v>
      </c>
      <c r="B46" s="22"/>
      <c r="C46" s="23" t="s">
        <v>62</v>
      </c>
      <c r="D46" s="24">
        <f>D47+D50+D52+D54+D55+D56+D51+D49+D48+D53</f>
        <v>21681.3</v>
      </c>
      <c r="E46" s="24">
        <f>E47+E50+E52+E54+E55+E56+E51+E49+E48+E53</f>
        <v>24359.4</v>
      </c>
      <c r="F46" s="24">
        <f>F47+F50+F52+F54+F55+F56+F51+F49+F48+F53</f>
        <v>25660.100000000006</v>
      </c>
      <c r="G46" s="21">
        <f>F46*100/E46</f>
        <v>105.33962248659657</v>
      </c>
      <c r="H46" s="21">
        <f aca="true" t="shared" si="6" ref="H46:H52">F46*100/D46</f>
        <v>118.35129812326754</v>
      </c>
    </row>
    <row r="47" spans="1:9" ht="12.75">
      <c r="A47" s="9" t="s">
        <v>70</v>
      </c>
      <c r="B47" s="9"/>
      <c r="C47" s="49" t="s">
        <v>71</v>
      </c>
      <c r="D47" s="43">
        <v>14100</v>
      </c>
      <c r="E47" s="54">
        <v>14545.9</v>
      </c>
      <c r="F47" s="64">
        <v>15362.9</v>
      </c>
      <c r="G47" s="15">
        <f>F47*100/E47</f>
        <v>105.61670298847098</v>
      </c>
      <c r="H47" s="15">
        <f t="shared" si="6"/>
        <v>108.95673758865249</v>
      </c>
      <c r="I47" s="2"/>
    </row>
    <row r="48" spans="1:8" ht="24" customHeight="1">
      <c r="A48" s="9" t="s">
        <v>67</v>
      </c>
      <c r="B48" s="9"/>
      <c r="C48" s="25" t="s">
        <v>66</v>
      </c>
      <c r="D48" s="54">
        <v>3820.8</v>
      </c>
      <c r="E48" s="54">
        <v>4290.6</v>
      </c>
      <c r="F48" s="64">
        <v>4348.9</v>
      </c>
      <c r="G48" s="15">
        <f>F48*100/E48</f>
        <v>101.3587843192094</v>
      </c>
      <c r="H48" s="15">
        <f t="shared" si="6"/>
        <v>113.82171273031824</v>
      </c>
    </row>
    <row r="49" spans="1:8" ht="12.75">
      <c r="A49" s="9" t="s">
        <v>8</v>
      </c>
      <c r="B49" s="9"/>
      <c r="C49" s="25" t="s">
        <v>5</v>
      </c>
      <c r="D49" s="54">
        <v>16</v>
      </c>
      <c r="E49" s="54">
        <v>2.3</v>
      </c>
      <c r="F49" s="64">
        <v>2.3</v>
      </c>
      <c r="G49" s="15">
        <f>F49*100/E49</f>
        <v>100</v>
      </c>
      <c r="H49" s="15">
        <f t="shared" si="6"/>
        <v>14.374999999999998</v>
      </c>
    </row>
    <row r="50" spans="1:8" ht="13.5" customHeight="1">
      <c r="A50" s="9" t="s">
        <v>9</v>
      </c>
      <c r="B50" s="9"/>
      <c r="C50" s="25" t="s">
        <v>6</v>
      </c>
      <c r="D50" s="54">
        <v>2968.5</v>
      </c>
      <c r="E50" s="54">
        <v>3721</v>
      </c>
      <c r="F50" s="15">
        <v>4097.5</v>
      </c>
      <c r="G50" s="15">
        <f>F50*100/E50</f>
        <v>110.11824778285407</v>
      </c>
      <c r="H50" s="15">
        <f t="shared" si="6"/>
        <v>138.0326764359104</v>
      </c>
    </row>
    <row r="51" spans="1:8" ht="15" customHeight="1">
      <c r="A51" s="9" t="s">
        <v>10</v>
      </c>
      <c r="B51" s="9"/>
      <c r="C51" s="25" t="s">
        <v>21</v>
      </c>
      <c r="D51" s="54"/>
      <c r="E51" s="54"/>
      <c r="F51" s="15"/>
      <c r="G51" s="15"/>
      <c r="H51" s="15"/>
    </row>
    <row r="52" spans="1:8" ht="22.5">
      <c r="A52" s="10" t="s">
        <v>11</v>
      </c>
      <c r="B52" s="10"/>
      <c r="C52" s="25" t="s">
        <v>17</v>
      </c>
      <c r="D52" s="54">
        <v>623.8</v>
      </c>
      <c r="E52" s="54">
        <v>1045.2</v>
      </c>
      <c r="F52" s="15">
        <v>1060.9</v>
      </c>
      <c r="G52" s="15">
        <f>F52*100/E52</f>
        <v>101.50210486031382</v>
      </c>
      <c r="H52" s="15">
        <f t="shared" si="6"/>
        <v>170.07053542802183</v>
      </c>
    </row>
    <row r="53" spans="1:8" ht="24.75" customHeight="1">
      <c r="A53" s="27" t="s">
        <v>39</v>
      </c>
      <c r="B53" s="27"/>
      <c r="C53" s="25" t="s">
        <v>40</v>
      </c>
      <c r="D53" s="54"/>
      <c r="E53" s="54">
        <v>115.9</v>
      </c>
      <c r="F53" s="15">
        <v>115.9</v>
      </c>
      <c r="G53" s="15">
        <f>F53*100/E53</f>
        <v>100</v>
      </c>
      <c r="H53" s="15"/>
    </row>
    <row r="54" spans="1:8" ht="12.75">
      <c r="A54" s="27" t="s">
        <v>18</v>
      </c>
      <c r="B54" s="27"/>
      <c r="C54" s="25" t="s">
        <v>15</v>
      </c>
      <c r="D54" s="54">
        <v>150</v>
      </c>
      <c r="E54" s="54">
        <v>538.5</v>
      </c>
      <c r="F54" s="15">
        <v>556.7</v>
      </c>
      <c r="G54" s="15">
        <f>F54*100/E54</f>
        <v>103.37975858867225</v>
      </c>
      <c r="H54" s="15">
        <f>F54*100/D54</f>
        <v>371.1333333333334</v>
      </c>
    </row>
    <row r="55" spans="1:8" ht="21" customHeight="1">
      <c r="A55" s="18" t="s">
        <v>12</v>
      </c>
      <c r="B55" s="18"/>
      <c r="C55" s="25" t="s">
        <v>7</v>
      </c>
      <c r="D55" s="54">
        <v>2.2</v>
      </c>
      <c r="E55" s="54">
        <v>100</v>
      </c>
      <c r="F55" s="15">
        <v>115</v>
      </c>
      <c r="G55" s="15">
        <f>F55*100/E55</f>
        <v>115</v>
      </c>
      <c r="H55" s="15">
        <f>F55*100/D55</f>
        <v>5227.272727272727</v>
      </c>
    </row>
    <row r="56" spans="1:8" ht="14.25" customHeight="1">
      <c r="A56" s="56" t="s">
        <v>37</v>
      </c>
      <c r="B56" s="57"/>
      <c r="C56" s="13" t="s">
        <v>38</v>
      </c>
      <c r="D56" s="54"/>
      <c r="E56" s="54"/>
      <c r="F56" s="15"/>
      <c r="G56" s="15"/>
      <c r="H56" s="15"/>
    </row>
    <row r="57" spans="1:8" ht="12.75">
      <c r="A57" s="59" t="s">
        <v>1</v>
      </c>
      <c r="B57" s="59"/>
      <c r="C57" s="29" t="s">
        <v>0</v>
      </c>
      <c r="D57" s="30">
        <f>D58+D60+D59</f>
        <v>21114.8</v>
      </c>
      <c r="E57" s="30">
        <f>E58+E60+E59</f>
        <v>28558.899999999998</v>
      </c>
      <c r="F57" s="30">
        <f>F58+F60+F59</f>
        <v>27467.5</v>
      </c>
      <c r="G57" s="21">
        <f>F57*100/E57</f>
        <v>96.17842423902883</v>
      </c>
      <c r="H57" s="21">
        <f>F57*100/D57</f>
        <v>130.08647962566542</v>
      </c>
    </row>
    <row r="58" spans="1:8" ht="23.25" customHeight="1">
      <c r="A58" s="71" t="s">
        <v>61</v>
      </c>
      <c r="B58" s="9"/>
      <c r="C58" s="31" t="s">
        <v>20</v>
      </c>
      <c r="D58" s="53">
        <v>21114.8</v>
      </c>
      <c r="E58" s="54">
        <v>28624.8</v>
      </c>
      <c r="F58" s="15">
        <v>27533.4</v>
      </c>
      <c r="G58" s="15">
        <f>F58*100/E58</f>
        <v>96.18722226880188</v>
      </c>
      <c r="H58" s="15">
        <f>F58*100/D58</f>
        <v>130.39858298444693</v>
      </c>
    </row>
    <row r="59" spans="1:8" ht="51.75" customHeight="1">
      <c r="A59" s="11" t="s">
        <v>64</v>
      </c>
      <c r="B59" s="12" t="s">
        <v>59</v>
      </c>
      <c r="C59" s="13" t="s">
        <v>59</v>
      </c>
      <c r="D59" s="32"/>
      <c r="E59" s="54"/>
      <c r="F59" s="15"/>
      <c r="G59" s="15"/>
      <c r="H59" s="15"/>
    </row>
    <row r="60" spans="1:8" ht="27" customHeight="1">
      <c r="A60" s="11" t="s">
        <v>60</v>
      </c>
      <c r="B60" s="61"/>
      <c r="C60" s="16" t="s">
        <v>58</v>
      </c>
      <c r="D60" s="16"/>
      <c r="E60" s="54">
        <v>-65.9</v>
      </c>
      <c r="F60" s="15">
        <v>-65.9</v>
      </c>
      <c r="G60" s="15"/>
      <c r="H60" s="15"/>
    </row>
    <row r="61" spans="1:8" ht="12.75">
      <c r="A61" s="10"/>
      <c r="B61" s="67"/>
      <c r="C61" s="68" t="s">
        <v>4</v>
      </c>
      <c r="D61" s="69">
        <f>D57+D46</f>
        <v>42796.1</v>
      </c>
      <c r="E61" s="69">
        <f>E57+E46</f>
        <v>52918.3</v>
      </c>
      <c r="F61" s="69">
        <f>F57+F46+0.1</f>
        <v>53127.700000000004</v>
      </c>
      <c r="G61" s="21">
        <f>F61*100/E61</f>
        <v>100.3957043215674</v>
      </c>
      <c r="H61" s="21">
        <f>F61*100/D61</f>
        <v>124.14145214166712</v>
      </c>
    </row>
    <row r="62" spans="1:8" ht="12.75">
      <c r="A62" s="171"/>
      <c r="B62" s="172"/>
      <c r="C62" s="172"/>
      <c r="D62" s="172"/>
      <c r="E62" s="172"/>
      <c r="F62" s="172"/>
      <c r="G62" s="21"/>
      <c r="H62" s="15"/>
    </row>
    <row r="63" spans="1:8" ht="12.75">
      <c r="A63" s="173" t="s">
        <v>25</v>
      </c>
      <c r="B63" s="174"/>
      <c r="C63" s="174"/>
      <c r="D63" s="174"/>
      <c r="E63" s="174"/>
      <c r="F63" s="174"/>
      <c r="G63" s="174"/>
      <c r="H63" s="174"/>
    </row>
    <row r="64" spans="1:8" ht="12.75">
      <c r="A64" s="59" t="s">
        <v>3</v>
      </c>
      <c r="B64" s="59"/>
      <c r="C64" s="63" t="s">
        <v>62</v>
      </c>
      <c r="D64" s="58">
        <f>D65+D68+D70+D72+D69+D74+D73+D67+D71+D66</f>
        <v>43248.299999999996</v>
      </c>
      <c r="E64" s="58">
        <f>E65+E68+E70+E72+E69+E74+E73+E67+E71+E66</f>
        <v>52317.200000000004</v>
      </c>
      <c r="F64" s="58">
        <f>F65+F68+F70+F72+F69+F74+F73+F67+F71+F66</f>
        <v>53039</v>
      </c>
      <c r="G64" s="21">
        <f aca="true" t="shared" si="7" ref="G64:G70">F64*100/E64</f>
        <v>101.37966099103163</v>
      </c>
      <c r="H64" s="21">
        <f aca="true" t="shared" si="8" ref="H64:H70">F64*100/D64</f>
        <v>122.6383464783587</v>
      </c>
    </row>
    <row r="65" spans="1:9" ht="12.75">
      <c r="A65" s="9" t="s">
        <v>70</v>
      </c>
      <c r="B65" s="9"/>
      <c r="C65" s="49" t="s">
        <v>71</v>
      </c>
      <c r="D65" s="43">
        <v>22400</v>
      </c>
      <c r="E65" s="54">
        <v>22870.7</v>
      </c>
      <c r="F65" s="17">
        <v>23333.3</v>
      </c>
      <c r="G65" s="15">
        <f t="shared" si="7"/>
        <v>102.02267530071227</v>
      </c>
      <c r="H65" s="15">
        <f t="shared" si="8"/>
        <v>104.16651785714286</v>
      </c>
      <c r="I65" s="2"/>
    </row>
    <row r="66" spans="1:8" ht="23.25" customHeight="1">
      <c r="A66" s="9" t="s">
        <v>67</v>
      </c>
      <c r="B66" s="9"/>
      <c r="C66" s="25" t="s">
        <v>66</v>
      </c>
      <c r="D66" s="54">
        <v>6582.1</v>
      </c>
      <c r="E66" s="54">
        <v>7368.3</v>
      </c>
      <c r="F66" s="17">
        <v>7492</v>
      </c>
      <c r="G66" s="15">
        <f t="shared" si="7"/>
        <v>101.67881329478985</v>
      </c>
      <c r="H66" s="15">
        <f t="shared" si="8"/>
        <v>113.82385560839245</v>
      </c>
    </row>
    <row r="67" spans="1:8" ht="12.75">
      <c r="A67" s="9" t="s">
        <v>8</v>
      </c>
      <c r="B67" s="9"/>
      <c r="C67" s="25" t="s">
        <v>5</v>
      </c>
      <c r="D67" s="54">
        <v>40</v>
      </c>
      <c r="E67" s="54">
        <v>43</v>
      </c>
      <c r="F67" s="14">
        <v>43.8</v>
      </c>
      <c r="G67" s="15">
        <f t="shared" si="7"/>
        <v>101.86046511627907</v>
      </c>
      <c r="H67" s="15">
        <f t="shared" si="8"/>
        <v>109.5</v>
      </c>
    </row>
    <row r="68" spans="1:8" ht="12.75">
      <c r="A68" s="9" t="s">
        <v>9</v>
      </c>
      <c r="B68" s="9"/>
      <c r="C68" s="25" t="s">
        <v>6</v>
      </c>
      <c r="D68" s="54">
        <v>7628.7</v>
      </c>
      <c r="E68" s="54">
        <v>8646.7</v>
      </c>
      <c r="F68" s="14">
        <v>8600.9</v>
      </c>
      <c r="G68" s="15">
        <f t="shared" si="7"/>
        <v>99.47031815605953</v>
      </c>
      <c r="H68" s="15">
        <f t="shared" si="8"/>
        <v>112.74397997037504</v>
      </c>
    </row>
    <row r="69" spans="1:8" ht="18.75" customHeight="1">
      <c r="A69" s="9" t="s">
        <v>10</v>
      </c>
      <c r="B69" s="9"/>
      <c r="C69" s="25" t="s">
        <v>21</v>
      </c>
      <c r="D69" s="54">
        <v>57</v>
      </c>
      <c r="E69" s="54">
        <v>57</v>
      </c>
      <c r="F69" s="14">
        <v>67.2</v>
      </c>
      <c r="G69" s="15">
        <f t="shared" si="7"/>
        <v>117.89473684210526</v>
      </c>
      <c r="H69" s="15">
        <f t="shared" si="8"/>
        <v>117.89473684210526</v>
      </c>
    </row>
    <row r="70" spans="1:8" ht="23.25" customHeight="1">
      <c r="A70" s="10" t="s">
        <v>11</v>
      </c>
      <c r="B70" s="10"/>
      <c r="C70" s="25" t="s">
        <v>17</v>
      </c>
      <c r="D70" s="54">
        <v>6449.5</v>
      </c>
      <c r="E70" s="54">
        <v>12419.5</v>
      </c>
      <c r="F70" s="14">
        <v>12589.7</v>
      </c>
      <c r="G70" s="15">
        <f t="shared" si="7"/>
        <v>101.3704255404807</v>
      </c>
      <c r="H70" s="15">
        <f t="shared" si="8"/>
        <v>195.20427940150398</v>
      </c>
    </row>
    <row r="71" spans="1:8" ht="14.25" customHeight="1" hidden="1">
      <c r="A71" s="27" t="s">
        <v>39</v>
      </c>
      <c r="B71" s="27"/>
      <c r="C71" s="25" t="s">
        <v>40</v>
      </c>
      <c r="D71" s="54"/>
      <c r="E71" s="54"/>
      <c r="F71" s="14"/>
      <c r="G71" s="15"/>
      <c r="H71" s="15"/>
    </row>
    <row r="72" spans="1:8" ht="12.75">
      <c r="A72" s="26" t="s">
        <v>18</v>
      </c>
      <c r="B72" s="26"/>
      <c r="C72" s="25" t="s">
        <v>15</v>
      </c>
      <c r="D72" s="54">
        <v>91</v>
      </c>
      <c r="E72" s="54">
        <v>391</v>
      </c>
      <c r="F72" s="14">
        <v>387.8</v>
      </c>
      <c r="G72" s="15">
        <f>F72*100/E72</f>
        <v>99.18158567774935</v>
      </c>
      <c r="H72" s="15">
        <f>F72*100/D72</f>
        <v>426.15384615384613</v>
      </c>
    </row>
    <row r="73" spans="1:8" ht="18" customHeight="1">
      <c r="A73" s="18" t="s">
        <v>12</v>
      </c>
      <c r="B73" s="18"/>
      <c r="C73" s="25" t="s">
        <v>7</v>
      </c>
      <c r="D73" s="54"/>
      <c r="E73" s="54">
        <v>521</v>
      </c>
      <c r="F73" s="14">
        <v>524.3</v>
      </c>
      <c r="G73" s="15">
        <f>F73*100/E73</f>
        <v>100.63339731285987</v>
      </c>
      <c r="H73" s="15"/>
    </row>
    <row r="74" spans="1:8" ht="16.5" customHeight="1">
      <c r="A74" s="28" t="s">
        <v>37</v>
      </c>
      <c r="B74" s="57"/>
      <c r="C74" s="13" t="s">
        <v>38</v>
      </c>
      <c r="D74" s="54"/>
      <c r="E74" s="54"/>
      <c r="F74" s="14"/>
      <c r="G74" s="15"/>
      <c r="H74" s="15"/>
    </row>
    <row r="75" spans="1:8" ht="12.75">
      <c r="A75" s="22" t="s">
        <v>1</v>
      </c>
      <c r="B75" s="22"/>
      <c r="C75" s="29" t="s">
        <v>0</v>
      </c>
      <c r="D75" s="30">
        <f>D76+D77</f>
        <v>30757.1</v>
      </c>
      <c r="E75" s="30">
        <f>E76+E77</f>
        <v>76349.2</v>
      </c>
      <c r="F75" s="30">
        <f>F76+F77</f>
        <v>76349.2</v>
      </c>
      <c r="G75" s="21">
        <f>F75*100/E75</f>
        <v>100</v>
      </c>
      <c r="H75" s="21">
        <f>F75*100/D75</f>
        <v>248.232765767904</v>
      </c>
    </row>
    <row r="76" spans="1:8" ht="22.5">
      <c r="A76" s="71" t="s">
        <v>61</v>
      </c>
      <c r="B76" s="9"/>
      <c r="C76" s="31" t="s">
        <v>20</v>
      </c>
      <c r="D76" s="53">
        <v>30757.1</v>
      </c>
      <c r="E76" s="54">
        <v>76226.7</v>
      </c>
      <c r="F76" s="15">
        <v>76226.7</v>
      </c>
      <c r="G76" s="15">
        <f>F76*100/E76</f>
        <v>100</v>
      </c>
      <c r="H76" s="15">
        <f>F76*100/D76</f>
        <v>247.83448374521657</v>
      </c>
    </row>
    <row r="77" spans="1:8" ht="12.75">
      <c r="A77" s="71" t="s">
        <v>65</v>
      </c>
      <c r="B77" s="11"/>
      <c r="C77" s="32" t="s">
        <v>19</v>
      </c>
      <c r="D77" s="60"/>
      <c r="E77" s="54">
        <v>122.5</v>
      </c>
      <c r="F77" s="15">
        <v>122.5</v>
      </c>
      <c r="G77" s="15">
        <f>F77*100/E77</f>
        <v>100</v>
      </c>
      <c r="H77" s="15"/>
    </row>
    <row r="78" spans="1:8" ht="12.75">
      <c r="A78" s="18"/>
      <c r="B78" s="19"/>
      <c r="C78" s="20" t="s">
        <v>4</v>
      </c>
      <c r="D78" s="21">
        <f>D75+D64</f>
        <v>74005.4</v>
      </c>
      <c r="E78" s="21">
        <f>E75+E64</f>
        <v>128666.4</v>
      </c>
      <c r="F78" s="21">
        <f>F75+F64</f>
        <v>129388.2</v>
      </c>
      <c r="G78" s="21">
        <f>F78*100/E78</f>
        <v>100.56098561862305</v>
      </c>
      <c r="H78" s="21">
        <f>F78*100/D78</f>
        <v>174.83616060449646</v>
      </c>
    </row>
    <row r="79" spans="1:8" ht="12.75">
      <c r="A79" s="183"/>
      <c r="B79" s="183"/>
      <c r="C79" s="183"/>
      <c r="D79" s="183"/>
      <c r="E79" s="183"/>
      <c r="F79" s="183"/>
      <c r="G79" s="21"/>
      <c r="H79" s="15"/>
    </row>
    <row r="80" spans="1:8" ht="12.75">
      <c r="A80" s="178" t="s">
        <v>26</v>
      </c>
      <c r="B80" s="179"/>
      <c r="C80" s="179"/>
      <c r="D80" s="179"/>
      <c r="E80" s="179"/>
      <c r="F80" s="179"/>
      <c r="G80" s="179"/>
      <c r="H80" s="179"/>
    </row>
    <row r="81" spans="1:8" ht="12.75">
      <c r="A81" s="22" t="s">
        <v>3</v>
      </c>
      <c r="B81" s="22"/>
      <c r="C81" s="23" t="s">
        <v>62</v>
      </c>
      <c r="D81" s="24">
        <f>D82+D84+D85+D86+D87+D88+D89+D90+D91+D83</f>
        <v>37868.3</v>
      </c>
      <c r="E81" s="24">
        <f>E82+E84+E85+E86+E87+E88+E89+E90+E91+E83</f>
        <v>48773.1</v>
      </c>
      <c r="F81" s="24">
        <f>F82+F84+F85+F86+F87+F88+F89+F90+F91+F83+0.1</f>
        <v>46586.99999999999</v>
      </c>
      <c r="G81" s="21">
        <f aca="true" t="shared" si="9" ref="G81:G90">F81*100/E81</f>
        <v>95.51781617325942</v>
      </c>
      <c r="H81" s="21">
        <f aca="true" t="shared" si="10" ref="H81:H87">F81*100/D81</f>
        <v>123.02374281391027</v>
      </c>
    </row>
    <row r="82" spans="1:9" ht="13.5" customHeight="1">
      <c r="A82" s="9" t="s">
        <v>70</v>
      </c>
      <c r="B82" s="9"/>
      <c r="C82" s="49" t="s">
        <v>71</v>
      </c>
      <c r="D82" s="54">
        <v>25300</v>
      </c>
      <c r="E82" s="54">
        <v>26772.6</v>
      </c>
      <c r="F82" s="15">
        <v>23118.5</v>
      </c>
      <c r="G82" s="15">
        <f t="shared" si="9"/>
        <v>86.35134428482853</v>
      </c>
      <c r="H82" s="15">
        <f t="shared" si="10"/>
        <v>91.37747035573122</v>
      </c>
      <c r="I82" s="2"/>
    </row>
    <row r="83" spans="1:8" ht="24.75" customHeight="1">
      <c r="A83" s="9" t="s">
        <v>67</v>
      </c>
      <c r="B83" s="9"/>
      <c r="C83" s="25" t="s">
        <v>66</v>
      </c>
      <c r="D83" s="54">
        <v>4207.6</v>
      </c>
      <c r="E83" s="54">
        <v>4707.6</v>
      </c>
      <c r="F83" s="15">
        <v>4789.2</v>
      </c>
      <c r="G83" s="15">
        <f t="shared" si="9"/>
        <v>101.73336732092785</v>
      </c>
      <c r="H83" s="15">
        <f t="shared" si="10"/>
        <v>113.82260671166459</v>
      </c>
    </row>
    <row r="84" spans="1:8" ht="15" customHeight="1" hidden="1">
      <c r="A84" s="9" t="s">
        <v>8</v>
      </c>
      <c r="B84" s="9"/>
      <c r="C84" s="25" t="s">
        <v>5</v>
      </c>
      <c r="D84" s="54"/>
      <c r="E84" s="54"/>
      <c r="F84" s="15"/>
      <c r="G84" s="15" t="e">
        <f t="shared" si="9"/>
        <v>#DIV/0!</v>
      </c>
      <c r="H84" s="15" t="e">
        <f t="shared" si="10"/>
        <v>#DIV/0!</v>
      </c>
    </row>
    <row r="85" spans="1:8" ht="12.75">
      <c r="A85" s="9" t="s">
        <v>9</v>
      </c>
      <c r="B85" s="9"/>
      <c r="C85" s="25" t="s">
        <v>6</v>
      </c>
      <c r="D85" s="54">
        <v>2202.9</v>
      </c>
      <c r="E85" s="54">
        <v>3892.9</v>
      </c>
      <c r="F85" s="15">
        <v>4333.6</v>
      </c>
      <c r="G85" s="15">
        <f t="shared" si="9"/>
        <v>111.32060931439288</v>
      </c>
      <c r="H85" s="15">
        <f t="shared" si="10"/>
        <v>196.7225021562486</v>
      </c>
    </row>
    <row r="86" spans="1:8" ht="12.75" customHeight="1" hidden="1">
      <c r="A86" s="9" t="s">
        <v>10</v>
      </c>
      <c r="B86" s="9"/>
      <c r="C86" s="25" t="s">
        <v>21</v>
      </c>
      <c r="D86" s="54"/>
      <c r="E86" s="54"/>
      <c r="F86" s="15"/>
      <c r="G86" s="15" t="e">
        <f t="shared" si="9"/>
        <v>#DIV/0!</v>
      </c>
      <c r="H86" s="15" t="e">
        <f t="shared" si="10"/>
        <v>#DIV/0!</v>
      </c>
    </row>
    <row r="87" spans="1:8" ht="26.25" customHeight="1">
      <c r="A87" s="10" t="s">
        <v>11</v>
      </c>
      <c r="B87" s="10"/>
      <c r="C87" s="25" t="s">
        <v>17</v>
      </c>
      <c r="D87" s="54">
        <v>6104</v>
      </c>
      <c r="E87" s="54">
        <v>8869.2</v>
      </c>
      <c r="F87" s="15">
        <v>9728</v>
      </c>
      <c r="G87" s="15">
        <f t="shared" si="9"/>
        <v>109.68294772922022</v>
      </c>
      <c r="H87" s="15">
        <f t="shared" si="10"/>
        <v>159.37090432503277</v>
      </c>
    </row>
    <row r="88" spans="1:8" ht="28.5" customHeight="1">
      <c r="A88" s="27" t="s">
        <v>39</v>
      </c>
      <c r="B88" s="27"/>
      <c r="C88" s="25" t="s">
        <v>40</v>
      </c>
      <c r="D88" s="54">
        <v>0</v>
      </c>
      <c r="E88" s="54">
        <v>616.8</v>
      </c>
      <c r="F88" s="15">
        <v>620.1</v>
      </c>
      <c r="G88" s="15">
        <f t="shared" si="9"/>
        <v>100.53501945525292</v>
      </c>
      <c r="H88" s="15"/>
    </row>
    <row r="89" spans="1:8" ht="12.75">
      <c r="A89" s="26" t="s">
        <v>18</v>
      </c>
      <c r="B89" s="26"/>
      <c r="C89" s="25" t="s">
        <v>15</v>
      </c>
      <c r="D89" s="54">
        <v>53.8</v>
      </c>
      <c r="E89" s="54">
        <v>3795.3</v>
      </c>
      <c r="F89" s="15">
        <v>3814.4</v>
      </c>
      <c r="G89" s="15">
        <f t="shared" si="9"/>
        <v>100.50325402471478</v>
      </c>
      <c r="H89" s="15">
        <f>F89*100/D89</f>
        <v>7089.962825278811</v>
      </c>
    </row>
    <row r="90" spans="1:8" ht="15.75" customHeight="1">
      <c r="A90" s="18" t="s">
        <v>12</v>
      </c>
      <c r="B90" s="18"/>
      <c r="C90" s="25" t="s">
        <v>7</v>
      </c>
      <c r="D90" s="54"/>
      <c r="E90" s="54">
        <v>118.7</v>
      </c>
      <c r="F90" s="15">
        <v>185.2</v>
      </c>
      <c r="G90" s="15">
        <f t="shared" si="9"/>
        <v>156.0235888795282</v>
      </c>
      <c r="H90" s="15"/>
    </row>
    <row r="91" spans="1:8" ht="12.75">
      <c r="A91" s="28" t="s">
        <v>37</v>
      </c>
      <c r="B91" s="57"/>
      <c r="C91" s="13" t="s">
        <v>38</v>
      </c>
      <c r="D91" s="54"/>
      <c r="E91" s="54"/>
      <c r="F91" s="15">
        <v>-2.1</v>
      </c>
      <c r="G91" s="15"/>
      <c r="H91" s="15"/>
    </row>
    <row r="92" spans="1:8" ht="12.75" customHeight="1" hidden="1">
      <c r="A92" s="28" t="s">
        <v>41</v>
      </c>
      <c r="B92" s="57"/>
      <c r="C92" s="13" t="s">
        <v>42</v>
      </c>
      <c r="D92" s="66"/>
      <c r="E92" s="13"/>
      <c r="F92" s="15"/>
      <c r="G92" s="21" t="e">
        <f>F92*100/E92</f>
        <v>#DIV/0!</v>
      </c>
      <c r="H92" s="15" t="e">
        <f>F92*100/D92</f>
        <v>#DIV/0!</v>
      </c>
    </row>
    <row r="93" spans="1:8" ht="12.75">
      <c r="A93" s="22" t="s">
        <v>1</v>
      </c>
      <c r="B93" s="22"/>
      <c r="C93" s="29" t="s">
        <v>0</v>
      </c>
      <c r="D93" s="30">
        <f>D94+D95</f>
        <v>49702.6</v>
      </c>
      <c r="E93" s="30">
        <f>E94+E95</f>
        <v>72723.9</v>
      </c>
      <c r="F93" s="30">
        <f>F94+F95</f>
        <v>72723.8</v>
      </c>
      <c r="G93" s="21">
        <f>F93*100/E93</f>
        <v>99.99986249362316</v>
      </c>
      <c r="H93" s="21">
        <f>F93*100/D93</f>
        <v>146.31789886243376</v>
      </c>
    </row>
    <row r="94" spans="1:8" ht="22.5">
      <c r="A94" s="71" t="s">
        <v>61</v>
      </c>
      <c r="B94" s="9"/>
      <c r="C94" s="31" t="s">
        <v>20</v>
      </c>
      <c r="D94" s="53">
        <v>49702.6</v>
      </c>
      <c r="E94" s="54">
        <v>72723.9</v>
      </c>
      <c r="F94" s="15">
        <v>72723.8</v>
      </c>
      <c r="G94" s="15">
        <f>F94*100/E94</f>
        <v>99.99986249362316</v>
      </c>
      <c r="H94" s="15">
        <f>F94*100/D94</f>
        <v>146.31789886243376</v>
      </c>
    </row>
    <row r="95" spans="1:8" ht="12.75" customHeight="1">
      <c r="A95" s="11" t="s">
        <v>65</v>
      </c>
      <c r="B95" s="11"/>
      <c r="C95" s="32" t="s">
        <v>19</v>
      </c>
      <c r="D95" s="60"/>
      <c r="E95" s="54"/>
      <c r="F95" s="15"/>
      <c r="G95" s="15"/>
      <c r="H95" s="15"/>
    </row>
    <row r="96" spans="1:8" ht="12.75">
      <c r="A96" s="18"/>
      <c r="B96" s="19"/>
      <c r="C96" s="20" t="s">
        <v>4</v>
      </c>
      <c r="D96" s="21">
        <f>D93+D81</f>
        <v>87570.9</v>
      </c>
      <c r="E96" s="21">
        <f>E93+E81</f>
        <v>121497</v>
      </c>
      <c r="F96" s="21">
        <f>F93+F81</f>
        <v>119310.79999999999</v>
      </c>
      <c r="G96" s="21">
        <f>F96*100/E96</f>
        <v>98.2006140069302</v>
      </c>
      <c r="H96" s="21">
        <f>F96*100/D96</f>
        <v>136.24480278265952</v>
      </c>
    </row>
    <row r="97" spans="1:8" ht="12.75">
      <c r="A97" s="171"/>
      <c r="B97" s="172"/>
      <c r="C97" s="172"/>
      <c r="D97" s="172"/>
      <c r="E97" s="172"/>
      <c r="F97" s="172"/>
      <c r="G97" s="21"/>
      <c r="H97" s="15"/>
    </row>
    <row r="98" spans="1:8" ht="12.75">
      <c r="A98" s="173" t="s">
        <v>27</v>
      </c>
      <c r="B98" s="174"/>
      <c r="C98" s="174"/>
      <c r="D98" s="174"/>
      <c r="E98" s="174"/>
      <c r="F98" s="174"/>
      <c r="G98" s="174"/>
      <c r="H98" s="174"/>
    </row>
    <row r="99" spans="1:8" ht="12.75">
      <c r="A99" s="22" t="s">
        <v>3</v>
      </c>
      <c r="B99" s="22"/>
      <c r="C99" s="23" t="s">
        <v>62</v>
      </c>
      <c r="D99" s="24">
        <f>D100+D103+D107+D104+D105+D108+D106+D102+D101</f>
        <v>2928.3999999999996</v>
      </c>
      <c r="E99" s="24">
        <f>E100+E103+E107+E104+E105+E108+E106+E102+E101</f>
        <v>3295.2</v>
      </c>
      <c r="F99" s="24">
        <f>F100+F103+F107+F104+F105+F108+F106+F102+F101</f>
        <v>3420.8</v>
      </c>
      <c r="G99" s="21">
        <f aca="true" t="shared" si="11" ref="G99:G106">F99*100/E99</f>
        <v>103.81160475843652</v>
      </c>
      <c r="H99" s="21">
        <f aca="true" t="shared" si="12" ref="H99:H105">F99*100/D99</f>
        <v>116.81464280835952</v>
      </c>
    </row>
    <row r="100" spans="1:9" ht="12.75">
      <c r="A100" s="9" t="s">
        <v>70</v>
      </c>
      <c r="B100" s="9"/>
      <c r="C100" s="49" t="s">
        <v>71</v>
      </c>
      <c r="D100" s="54">
        <v>1330</v>
      </c>
      <c r="E100" s="54">
        <v>1402.2</v>
      </c>
      <c r="F100" s="15">
        <v>1447</v>
      </c>
      <c r="G100" s="15">
        <f t="shared" si="11"/>
        <v>103.19497931821424</v>
      </c>
      <c r="H100" s="15">
        <f t="shared" si="12"/>
        <v>108.796992481203</v>
      </c>
      <c r="I100" s="2"/>
    </row>
    <row r="101" spans="1:8" ht="25.5" customHeight="1">
      <c r="A101" s="9" t="s">
        <v>67</v>
      </c>
      <c r="B101" s="9"/>
      <c r="C101" s="25" t="s">
        <v>66</v>
      </c>
      <c r="D101" s="54">
        <v>1368.8</v>
      </c>
      <c r="E101" s="54">
        <v>1544.4</v>
      </c>
      <c r="F101" s="15">
        <v>1558</v>
      </c>
      <c r="G101" s="15">
        <f t="shared" si="11"/>
        <v>100.88060088060088</v>
      </c>
      <c r="H101" s="15">
        <f t="shared" si="12"/>
        <v>113.82232612507306</v>
      </c>
    </row>
    <row r="102" spans="1:8" ht="12.75" customHeight="1" hidden="1">
      <c r="A102" s="9" t="s">
        <v>8</v>
      </c>
      <c r="B102" s="9"/>
      <c r="C102" s="25" t="s">
        <v>5</v>
      </c>
      <c r="D102" s="54"/>
      <c r="E102" s="54"/>
      <c r="F102" s="15"/>
      <c r="G102" s="15" t="e">
        <f t="shared" si="11"/>
        <v>#DIV/0!</v>
      </c>
      <c r="H102" s="15" t="e">
        <f t="shared" si="12"/>
        <v>#DIV/0!</v>
      </c>
    </row>
    <row r="103" spans="1:8" ht="12.75">
      <c r="A103" s="9" t="s">
        <v>9</v>
      </c>
      <c r="B103" s="9"/>
      <c r="C103" s="25" t="s">
        <v>6</v>
      </c>
      <c r="D103" s="54">
        <v>202.1</v>
      </c>
      <c r="E103" s="54">
        <v>202.1</v>
      </c>
      <c r="F103" s="15">
        <v>252.3</v>
      </c>
      <c r="G103" s="15">
        <f t="shared" si="11"/>
        <v>124.83918852053439</v>
      </c>
      <c r="H103" s="15">
        <f t="shared" si="12"/>
        <v>124.83918852053439</v>
      </c>
    </row>
    <row r="104" spans="1:8" ht="12.75">
      <c r="A104" s="9" t="s">
        <v>10</v>
      </c>
      <c r="B104" s="9"/>
      <c r="C104" s="25" t="s">
        <v>21</v>
      </c>
      <c r="D104" s="54">
        <v>1.5</v>
      </c>
      <c r="E104" s="54">
        <v>3</v>
      </c>
      <c r="F104" s="15">
        <v>2.7</v>
      </c>
      <c r="G104" s="15">
        <f t="shared" si="11"/>
        <v>90</v>
      </c>
      <c r="H104" s="15">
        <f t="shared" si="12"/>
        <v>180</v>
      </c>
    </row>
    <row r="105" spans="1:8" ht="22.5">
      <c r="A105" s="10" t="s">
        <v>11</v>
      </c>
      <c r="B105" s="10"/>
      <c r="C105" s="25" t="s">
        <v>17</v>
      </c>
      <c r="D105" s="54">
        <v>26</v>
      </c>
      <c r="E105" s="54">
        <v>128</v>
      </c>
      <c r="F105" s="15">
        <v>145.3</v>
      </c>
      <c r="G105" s="15">
        <f t="shared" si="11"/>
        <v>113.51562500000001</v>
      </c>
      <c r="H105" s="15">
        <f t="shared" si="12"/>
        <v>558.8461538461539</v>
      </c>
    </row>
    <row r="106" spans="1:8" ht="25.5" customHeight="1">
      <c r="A106" s="27" t="s">
        <v>39</v>
      </c>
      <c r="B106" s="27"/>
      <c r="C106" s="25" t="s">
        <v>40</v>
      </c>
      <c r="D106" s="54"/>
      <c r="E106" s="54">
        <v>15.5</v>
      </c>
      <c r="F106" s="15">
        <v>15.5</v>
      </c>
      <c r="G106" s="15">
        <f t="shared" si="11"/>
        <v>100</v>
      </c>
      <c r="H106" s="15"/>
    </row>
    <row r="107" spans="1:8" ht="15" customHeight="1" hidden="1">
      <c r="A107" s="18" t="s">
        <v>12</v>
      </c>
      <c r="B107" s="18"/>
      <c r="C107" s="70" t="s">
        <v>7</v>
      </c>
      <c r="D107" s="54"/>
      <c r="E107" s="54"/>
      <c r="F107" s="15"/>
      <c r="G107" s="15"/>
      <c r="H107" s="15"/>
    </row>
    <row r="108" spans="1:8" ht="16.5" customHeight="1">
      <c r="A108" s="27" t="s">
        <v>37</v>
      </c>
      <c r="B108" s="62"/>
      <c r="C108" s="13" t="s">
        <v>38</v>
      </c>
      <c r="D108" s="54"/>
      <c r="E108" s="54"/>
      <c r="F108" s="15"/>
      <c r="G108" s="21"/>
      <c r="H108" s="15"/>
    </row>
    <row r="109" spans="1:8" ht="12.75">
      <c r="A109" s="59" t="s">
        <v>1</v>
      </c>
      <c r="B109" s="59"/>
      <c r="C109" s="29" t="s">
        <v>0</v>
      </c>
      <c r="D109" s="30">
        <f>D110+D111</f>
        <v>24190.4</v>
      </c>
      <c r="E109" s="30">
        <f>E110+E111</f>
        <v>35566.8</v>
      </c>
      <c r="F109" s="30">
        <f>F110+F111</f>
        <v>35567.6</v>
      </c>
      <c r="G109" s="21">
        <f>F109*100/E109</f>
        <v>100.00224928866245</v>
      </c>
      <c r="H109" s="21">
        <f>F109*100/D109</f>
        <v>147.03188041537138</v>
      </c>
    </row>
    <row r="110" spans="1:8" ht="22.5">
      <c r="A110" s="11" t="s">
        <v>61</v>
      </c>
      <c r="B110" s="9"/>
      <c r="C110" s="31" t="s">
        <v>20</v>
      </c>
      <c r="D110" s="53">
        <v>24190.4</v>
      </c>
      <c r="E110" s="54">
        <v>35554.4</v>
      </c>
      <c r="F110" s="15">
        <v>35554.4</v>
      </c>
      <c r="G110" s="15">
        <f>F110*100/E110</f>
        <v>100</v>
      </c>
      <c r="H110" s="15">
        <f>F110*100/D110</f>
        <v>146.97731331437262</v>
      </c>
    </row>
    <row r="111" spans="1:8" ht="24" customHeight="1">
      <c r="A111" s="71" t="s">
        <v>65</v>
      </c>
      <c r="B111" s="11"/>
      <c r="C111" s="32" t="s">
        <v>19</v>
      </c>
      <c r="D111" s="32"/>
      <c r="E111" s="54">
        <v>12.4</v>
      </c>
      <c r="F111" s="15">
        <v>13.2</v>
      </c>
      <c r="G111" s="21"/>
      <c r="H111" s="15"/>
    </row>
    <row r="112" spans="1:8" ht="12.75">
      <c r="A112" s="18"/>
      <c r="B112" s="19"/>
      <c r="C112" s="20" t="s">
        <v>4</v>
      </c>
      <c r="D112" s="21">
        <f>D109+D99</f>
        <v>27118.800000000003</v>
      </c>
      <c r="E112" s="21">
        <f>E109+E99</f>
        <v>38862</v>
      </c>
      <c r="F112" s="21">
        <f>F109+F99</f>
        <v>38988.4</v>
      </c>
      <c r="G112" s="21">
        <f>F112*100/E112</f>
        <v>100.32525346096443</v>
      </c>
      <c r="H112" s="21">
        <f>F112*100/D112</f>
        <v>143.76889832883458</v>
      </c>
    </row>
    <row r="113" spans="1:8" ht="12.75">
      <c r="A113" s="171"/>
      <c r="B113" s="172"/>
      <c r="C113" s="172"/>
      <c r="D113" s="172"/>
      <c r="E113" s="172"/>
      <c r="F113" s="172"/>
      <c r="G113" s="21"/>
      <c r="H113" s="15"/>
    </row>
    <row r="114" spans="1:8" ht="12.75">
      <c r="A114" s="173" t="s">
        <v>28</v>
      </c>
      <c r="B114" s="174"/>
      <c r="C114" s="174"/>
      <c r="D114" s="174"/>
      <c r="E114" s="174"/>
      <c r="F114" s="174"/>
      <c r="G114" s="174"/>
      <c r="H114" s="174"/>
    </row>
    <row r="115" spans="1:8" ht="12.75">
      <c r="A115" s="22" t="s">
        <v>3</v>
      </c>
      <c r="B115" s="22"/>
      <c r="C115" s="23" t="s">
        <v>62</v>
      </c>
      <c r="D115" s="24">
        <f>D116+D120+D124+D121+D122+D125+D123+D126+D117+D118+D119</f>
        <v>5340.700000000001</v>
      </c>
      <c r="E115" s="24">
        <f>E116+E120+E124+E121+E122+E125+E123+E126+E117+E118+E119</f>
        <v>6074.4</v>
      </c>
      <c r="F115" s="24">
        <f>F116+F120+F124+F121+F122+F125+F123+F126+F117+F118+F119</f>
        <v>6075</v>
      </c>
      <c r="G115" s="21">
        <f aca="true" t="shared" si="13" ref="G115:G129">F115*100/E115</f>
        <v>100.0098775187673</v>
      </c>
      <c r="H115" s="21">
        <f>F115*100/D115</f>
        <v>113.74913400865053</v>
      </c>
    </row>
    <row r="116" spans="1:9" ht="12.75">
      <c r="A116" s="9" t="s">
        <v>70</v>
      </c>
      <c r="B116" s="9"/>
      <c r="C116" s="49" t="s">
        <v>71</v>
      </c>
      <c r="D116" s="54">
        <v>1350</v>
      </c>
      <c r="E116" s="54">
        <v>1587.4</v>
      </c>
      <c r="F116" s="15">
        <v>1587.4</v>
      </c>
      <c r="G116" s="15">
        <f t="shared" si="13"/>
        <v>100</v>
      </c>
      <c r="H116" s="15">
        <f>F116*100/D116</f>
        <v>117.58518518518518</v>
      </c>
      <c r="I116" s="2"/>
    </row>
    <row r="117" spans="1:8" ht="24" customHeight="1" hidden="1">
      <c r="A117" s="9" t="s">
        <v>67</v>
      </c>
      <c r="B117" s="9"/>
      <c r="C117" s="25" t="s">
        <v>66</v>
      </c>
      <c r="D117" s="54"/>
      <c r="E117" s="54"/>
      <c r="F117" s="15"/>
      <c r="G117" s="15" t="e">
        <f t="shared" si="13"/>
        <v>#DIV/0!</v>
      </c>
      <c r="H117" s="15" t="e">
        <f>F117*100/D117</f>
        <v>#DIV/0!</v>
      </c>
    </row>
    <row r="118" spans="1:8" ht="26.25" customHeight="1">
      <c r="A118" s="9" t="s">
        <v>67</v>
      </c>
      <c r="B118" s="9"/>
      <c r="C118" s="25" t="s">
        <v>66</v>
      </c>
      <c r="D118" s="54">
        <v>2957.8</v>
      </c>
      <c r="E118" s="54">
        <v>3366.1</v>
      </c>
      <c r="F118" s="15">
        <v>3366.7</v>
      </c>
      <c r="G118" s="15">
        <f t="shared" si="13"/>
        <v>100.01782478238911</v>
      </c>
      <c r="H118" s="15">
        <f>F118*100/D118</f>
        <v>113.82446412874432</v>
      </c>
    </row>
    <row r="119" spans="1:8" ht="16.5" customHeight="1">
      <c r="A119" s="9" t="s">
        <v>8</v>
      </c>
      <c r="B119" s="9"/>
      <c r="C119" s="25" t="s">
        <v>5</v>
      </c>
      <c r="D119" s="54">
        <v>0</v>
      </c>
      <c r="E119" s="54">
        <v>24.4</v>
      </c>
      <c r="F119" s="15">
        <v>24.4</v>
      </c>
      <c r="G119" s="15">
        <f t="shared" si="13"/>
        <v>100</v>
      </c>
      <c r="H119" s="15"/>
    </row>
    <row r="120" spans="1:8" ht="12.75">
      <c r="A120" s="9" t="s">
        <v>9</v>
      </c>
      <c r="B120" s="9"/>
      <c r="C120" s="25" t="s">
        <v>6</v>
      </c>
      <c r="D120" s="54">
        <v>256.2</v>
      </c>
      <c r="E120" s="54">
        <v>243.4</v>
      </c>
      <c r="F120" s="15">
        <v>243.4</v>
      </c>
      <c r="G120" s="15">
        <f t="shared" si="13"/>
        <v>100</v>
      </c>
      <c r="H120" s="15">
        <f>F120*100/D120</f>
        <v>95.00390320062452</v>
      </c>
    </row>
    <row r="121" spans="1:8" ht="12.75">
      <c r="A121" s="9" t="s">
        <v>10</v>
      </c>
      <c r="B121" s="9"/>
      <c r="C121" s="25" t="s">
        <v>21</v>
      </c>
      <c r="D121" s="54">
        <v>13.5</v>
      </c>
      <c r="E121" s="54">
        <v>17.7</v>
      </c>
      <c r="F121" s="15">
        <v>17.7</v>
      </c>
      <c r="G121" s="15">
        <f t="shared" si="13"/>
        <v>100</v>
      </c>
      <c r="H121" s="15">
        <f>F121*100/D121</f>
        <v>131.11111111111111</v>
      </c>
    </row>
    <row r="122" spans="1:8" ht="23.25" customHeight="1">
      <c r="A122" s="10" t="s">
        <v>11</v>
      </c>
      <c r="B122" s="10"/>
      <c r="C122" s="25" t="s">
        <v>17</v>
      </c>
      <c r="D122" s="54">
        <v>763.2</v>
      </c>
      <c r="E122" s="54">
        <v>505.1</v>
      </c>
      <c r="F122" s="15">
        <v>505.1</v>
      </c>
      <c r="G122" s="15">
        <f t="shared" si="13"/>
        <v>100</v>
      </c>
      <c r="H122" s="15">
        <f>F122*100/D122</f>
        <v>66.18186582809224</v>
      </c>
    </row>
    <row r="123" spans="1:8" ht="24.75" customHeight="1">
      <c r="A123" s="27" t="s">
        <v>39</v>
      </c>
      <c r="B123" s="27"/>
      <c r="C123" s="25" t="s">
        <v>40</v>
      </c>
      <c r="D123" s="54">
        <v>0</v>
      </c>
      <c r="E123" s="54">
        <v>114.5</v>
      </c>
      <c r="F123" s="15">
        <v>114.5</v>
      </c>
      <c r="G123" s="15">
        <f t="shared" si="13"/>
        <v>100</v>
      </c>
      <c r="H123" s="15"/>
    </row>
    <row r="124" spans="1:8" ht="27" customHeight="1" hidden="1">
      <c r="A124" s="26" t="s">
        <v>18</v>
      </c>
      <c r="B124" s="26"/>
      <c r="C124" s="25" t="s">
        <v>15</v>
      </c>
      <c r="D124" s="54"/>
      <c r="E124" s="54"/>
      <c r="F124" s="15"/>
      <c r="G124" s="15" t="e">
        <f t="shared" si="13"/>
        <v>#DIV/0!</v>
      </c>
      <c r="H124" s="15"/>
    </row>
    <row r="125" spans="1:8" ht="16.5" customHeight="1">
      <c r="A125" s="18" t="s">
        <v>12</v>
      </c>
      <c r="B125" s="18"/>
      <c r="C125" s="25" t="s">
        <v>7</v>
      </c>
      <c r="D125" s="54"/>
      <c r="E125" s="54">
        <v>10.8</v>
      </c>
      <c r="F125" s="15">
        <v>10.8</v>
      </c>
      <c r="G125" s="15">
        <f t="shared" si="13"/>
        <v>100</v>
      </c>
      <c r="H125" s="15"/>
    </row>
    <row r="126" spans="1:8" ht="14.25" customHeight="1">
      <c r="A126" s="26" t="s">
        <v>37</v>
      </c>
      <c r="B126" s="62"/>
      <c r="C126" s="13" t="s">
        <v>38</v>
      </c>
      <c r="D126" s="54"/>
      <c r="E126" s="54">
        <v>205</v>
      </c>
      <c r="F126" s="15">
        <v>205</v>
      </c>
      <c r="G126" s="15">
        <f t="shared" si="13"/>
        <v>100</v>
      </c>
      <c r="H126" s="15"/>
    </row>
    <row r="127" spans="1:8" ht="12.75">
      <c r="A127" s="22" t="s">
        <v>1</v>
      </c>
      <c r="B127" s="22"/>
      <c r="C127" s="29" t="s">
        <v>0</v>
      </c>
      <c r="D127" s="30">
        <f>D128</f>
        <v>30240.8</v>
      </c>
      <c r="E127" s="30">
        <f>E128</f>
        <v>41324.1</v>
      </c>
      <c r="F127" s="30">
        <f>F128</f>
        <v>41309.6</v>
      </c>
      <c r="G127" s="21">
        <f t="shared" si="13"/>
        <v>99.96491151652425</v>
      </c>
      <c r="H127" s="21">
        <f>F127*100/D127</f>
        <v>136.60220629083886</v>
      </c>
    </row>
    <row r="128" spans="1:8" ht="22.5">
      <c r="A128" s="71" t="s">
        <v>61</v>
      </c>
      <c r="B128" s="9"/>
      <c r="C128" s="31" t="s">
        <v>20</v>
      </c>
      <c r="D128" s="53">
        <v>30240.8</v>
      </c>
      <c r="E128" s="54">
        <v>41324.1</v>
      </c>
      <c r="F128" s="15">
        <v>41309.6</v>
      </c>
      <c r="G128" s="15">
        <f t="shared" si="13"/>
        <v>99.96491151652425</v>
      </c>
      <c r="H128" s="15">
        <f>F128*100/D128</f>
        <v>136.60220629083886</v>
      </c>
    </row>
    <row r="129" spans="1:8" ht="12.75">
      <c r="A129" s="18"/>
      <c r="B129" s="19"/>
      <c r="C129" s="20" t="s">
        <v>4</v>
      </c>
      <c r="D129" s="21">
        <f>D127+D115</f>
        <v>35581.5</v>
      </c>
      <c r="E129" s="21">
        <f>E127+E115</f>
        <v>47398.5</v>
      </c>
      <c r="F129" s="21">
        <f>F127+F115</f>
        <v>47384.6</v>
      </c>
      <c r="G129" s="21">
        <f t="shared" si="13"/>
        <v>99.97067417745288</v>
      </c>
      <c r="H129" s="21">
        <f>F129*100/D129</f>
        <v>133.17201354636538</v>
      </c>
    </row>
    <row r="130" spans="1:8" ht="12.75">
      <c r="A130" s="171"/>
      <c r="B130" s="172"/>
      <c r="C130" s="172"/>
      <c r="D130" s="172"/>
      <c r="E130" s="172"/>
      <c r="F130" s="172"/>
      <c r="G130" s="21"/>
      <c r="H130" s="15"/>
    </row>
    <row r="131" spans="1:8" ht="12.75">
      <c r="A131" s="173" t="s">
        <v>29</v>
      </c>
      <c r="B131" s="174"/>
      <c r="C131" s="174"/>
      <c r="D131" s="174"/>
      <c r="E131" s="174"/>
      <c r="F131" s="174"/>
      <c r="G131" s="174"/>
      <c r="H131" s="174"/>
    </row>
    <row r="132" spans="1:8" ht="12.75">
      <c r="A132" s="22" t="s">
        <v>3</v>
      </c>
      <c r="B132" s="22"/>
      <c r="C132" s="23" t="s">
        <v>62</v>
      </c>
      <c r="D132" s="24">
        <f>D133+D135+D136+D137+D139+D141+D138+D140+D134</f>
        <v>9980</v>
      </c>
      <c r="E132" s="24">
        <f>E133+E135+E136+E137+E139+E141+E138+E140+E134</f>
        <v>10739</v>
      </c>
      <c r="F132" s="24">
        <f>F133+F135+F136+F137+F139+F141+F138+F140+F134</f>
        <v>11782.2</v>
      </c>
      <c r="G132" s="21">
        <f aca="true" t="shared" si="14" ref="G132:G137">F132*100/E132</f>
        <v>109.71412608250303</v>
      </c>
      <c r="H132" s="21">
        <f aca="true" t="shared" si="15" ref="H132:H137">F132*100/D132</f>
        <v>118.05811623246493</v>
      </c>
    </row>
    <row r="133" spans="1:9" ht="12.75">
      <c r="A133" s="9" t="s">
        <v>70</v>
      </c>
      <c r="B133" s="9"/>
      <c r="C133" s="49" t="s">
        <v>71</v>
      </c>
      <c r="D133" s="54">
        <v>2850</v>
      </c>
      <c r="E133" s="54">
        <v>3300</v>
      </c>
      <c r="F133" s="15">
        <v>3574.8</v>
      </c>
      <c r="G133" s="15">
        <f t="shared" si="14"/>
        <v>108.32727272727273</v>
      </c>
      <c r="H133" s="15">
        <f t="shared" si="15"/>
        <v>125.43157894736842</v>
      </c>
      <c r="I133" s="2"/>
    </row>
    <row r="134" spans="1:8" ht="23.25" customHeight="1">
      <c r="A134" s="9" t="s">
        <v>67</v>
      </c>
      <c r="B134" s="9"/>
      <c r="C134" s="25" t="s">
        <v>66</v>
      </c>
      <c r="D134" s="54">
        <v>6463.1</v>
      </c>
      <c r="E134" s="54">
        <v>6583.1</v>
      </c>
      <c r="F134" s="15">
        <v>7356.5</v>
      </c>
      <c r="G134" s="15">
        <f t="shared" si="14"/>
        <v>111.74826449545047</v>
      </c>
      <c r="H134" s="15">
        <f t="shared" si="15"/>
        <v>113.82308799183053</v>
      </c>
    </row>
    <row r="135" spans="1:8" ht="12.75">
      <c r="A135" s="9" t="s">
        <v>9</v>
      </c>
      <c r="B135" s="9"/>
      <c r="C135" s="25" t="s">
        <v>6</v>
      </c>
      <c r="D135" s="54">
        <v>526.9</v>
      </c>
      <c r="E135" s="54">
        <v>640.9</v>
      </c>
      <c r="F135" s="15">
        <v>640.3</v>
      </c>
      <c r="G135" s="15">
        <f t="shared" si="14"/>
        <v>99.90638165080355</v>
      </c>
      <c r="H135" s="15">
        <f t="shared" si="15"/>
        <v>121.52211045739229</v>
      </c>
    </row>
    <row r="136" spans="1:8" ht="12.75">
      <c r="A136" s="9" t="s">
        <v>10</v>
      </c>
      <c r="B136" s="9"/>
      <c r="C136" s="25" t="s">
        <v>21</v>
      </c>
      <c r="D136" s="54">
        <v>20</v>
      </c>
      <c r="E136" s="54">
        <v>20</v>
      </c>
      <c r="F136" s="15">
        <v>14.7</v>
      </c>
      <c r="G136" s="15">
        <f t="shared" si="14"/>
        <v>73.5</v>
      </c>
      <c r="H136" s="15">
        <f t="shared" si="15"/>
        <v>73.5</v>
      </c>
    </row>
    <row r="137" spans="1:8" ht="22.5">
      <c r="A137" s="10" t="s">
        <v>11</v>
      </c>
      <c r="B137" s="10"/>
      <c r="C137" s="25" t="s">
        <v>17</v>
      </c>
      <c r="D137" s="54">
        <v>120</v>
      </c>
      <c r="E137" s="54">
        <v>170</v>
      </c>
      <c r="F137" s="15">
        <v>170.9</v>
      </c>
      <c r="G137" s="15">
        <f t="shared" si="14"/>
        <v>100.52941176470588</v>
      </c>
      <c r="H137" s="15">
        <f t="shared" si="15"/>
        <v>142.41666666666666</v>
      </c>
    </row>
    <row r="138" spans="1:8" ht="15" customHeight="1">
      <c r="A138" s="27" t="s">
        <v>39</v>
      </c>
      <c r="B138" s="27"/>
      <c r="C138" s="25" t="s">
        <v>40</v>
      </c>
      <c r="D138" s="54">
        <v>0</v>
      </c>
      <c r="E138" s="54"/>
      <c r="F138" s="15"/>
      <c r="G138" s="15"/>
      <c r="H138" s="15"/>
    </row>
    <row r="139" spans="1:8" ht="9.75" customHeight="1" hidden="1">
      <c r="A139" s="27" t="s">
        <v>18</v>
      </c>
      <c r="B139" s="27"/>
      <c r="C139" s="25" t="s">
        <v>15</v>
      </c>
      <c r="D139" s="54">
        <v>0</v>
      </c>
      <c r="E139" s="54"/>
      <c r="F139" s="15"/>
      <c r="G139" s="15" t="e">
        <f>F139*100/E139</f>
        <v>#DIV/0!</v>
      </c>
      <c r="H139" s="15"/>
    </row>
    <row r="140" spans="1:8" ht="8.25" customHeight="1" hidden="1">
      <c r="A140" s="18" t="s">
        <v>12</v>
      </c>
      <c r="B140" s="18"/>
      <c r="C140" s="25" t="s">
        <v>7</v>
      </c>
      <c r="D140" s="54"/>
      <c r="E140" s="54"/>
      <c r="F140" s="15"/>
      <c r="G140" s="15"/>
      <c r="H140" s="15"/>
    </row>
    <row r="141" spans="1:8" ht="18" customHeight="1">
      <c r="A141" s="27" t="s">
        <v>37</v>
      </c>
      <c r="B141" s="62"/>
      <c r="C141" s="13" t="s">
        <v>38</v>
      </c>
      <c r="D141" s="54"/>
      <c r="E141" s="54">
        <v>25</v>
      </c>
      <c r="F141" s="14">
        <v>25</v>
      </c>
      <c r="G141" s="15"/>
      <c r="H141" s="15"/>
    </row>
    <row r="142" spans="1:8" ht="18" customHeight="1">
      <c r="A142" s="59" t="s">
        <v>1</v>
      </c>
      <c r="B142" s="59"/>
      <c r="C142" s="29" t="s">
        <v>0</v>
      </c>
      <c r="D142" s="30">
        <f>D143+D144+D145</f>
        <v>46099.1</v>
      </c>
      <c r="E142" s="30">
        <f>E143+E144+E146</f>
        <v>69870.3</v>
      </c>
      <c r="F142" s="30">
        <f>F143+F144+F145+F146</f>
        <v>69870.3</v>
      </c>
      <c r="G142" s="21">
        <f>F142*100/E142</f>
        <v>100</v>
      </c>
      <c r="H142" s="21">
        <f>F142*100/D142</f>
        <v>151.56543186309494</v>
      </c>
    </row>
    <row r="143" spans="1:8" ht="22.5">
      <c r="A143" s="71" t="s">
        <v>61</v>
      </c>
      <c r="B143" s="9"/>
      <c r="C143" s="31" t="s">
        <v>20</v>
      </c>
      <c r="D143" s="53">
        <v>46099.1</v>
      </c>
      <c r="E143" s="54">
        <v>69870.3</v>
      </c>
      <c r="F143" s="15">
        <v>69870.3</v>
      </c>
      <c r="G143" s="15">
        <f>F143*100/E143</f>
        <v>100</v>
      </c>
      <c r="H143" s="15">
        <f>F143*100/D143</f>
        <v>151.56543186309494</v>
      </c>
    </row>
    <row r="144" spans="1:8" ht="12.75" customHeight="1" hidden="1">
      <c r="A144" s="71" t="s">
        <v>2</v>
      </c>
      <c r="B144" s="11"/>
      <c r="C144" s="32" t="s">
        <v>19</v>
      </c>
      <c r="D144" s="32"/>
      <c r="E144" s="54"/>
      <c r="F144" s="15"/>
      <c r="G144" s="15" t="e">
        <f>F144*100/E144</f>
        <v>#DIV/0!</v>
      </c>
      <c r="H144" s="15" t="e">
        <f>F144*100/D144</f>
        <v>#DIV/0!</v>
      </c>
    </row>
    <row r="145" spans="1:8" ht="33" customHeight="1" hidden="1">
      <c r="A145" s="71" t="s">
        <v>60</v>
      </c>
      <c r="B145" s="61"/>
      <c r="C145" s="16" t="s">
        <v>58</v>
      </c>
      <c r="D145" s="32"/>
      <c r="E145" s="54"/>
      <c r="F145" s="15"/>
      <c r="G145" s="15" t="e">
        <f>F145*100/E145</f>
        <v>#DIV/0!</v>
      </c>
      <c r="H145" s="15" t="e">
        <f>F145*100/D145</f>
        <v>#DIV/0!</v>
      </c>
    </row>
    <row r="146" spans="1:8" ht="15" customHeight="1">
      <c r="A146" s="71" t="s">
        <v>65</v>
      </c>
      <c r="B146" s="11"/>
      <c r="C146" s="32" t="s">
        <v>19</v>
      </c>
      <c r="D146" s="32"/>
      <c r="E146" s="54"/>
      <c r="F146" s="15"/>
      <c r="G146" s="15"/>
      <c r="H146" s="15"/>
    </row>
    <row r="147" spans="1:8" ht="12.75">
      <c r="A147" s="18"/>
      <c r="B147" s="19"/>
      <c r="C147" s="20" t="s">
        <v>4</v>
      </c>
      <c r="D147" s="21">
        <f>D142+D132</f>
        <v>56079.1</v>
      </c>
      <c r="E147" s="21">
        <f>E142+E132</f>
        <v>80609.3</v>
      </c>
      <c r="F147" s="21">
        <f>F142+F132</f>
        <v>81652.5</v>
      </c>
      <c r="G147" s="21">
        <f>F147*100/E147</f>
        <v>101.29414347972256</v>
      </c>
      <c r="H147" s="21">
        <f>F147*100/D147</f>
        <v>145.60237236332253</v>
      </c>
    </row>
    <row r="148" spans="1:8" ht="12.75">
      <c r="A148" s="181"/>
      <c r="B148" s="182"/>
      <c r="C148" s="182"/>
      <c r="D148" s="182"/>
      <c r="E148" s="182"/>
      <c r="F148" s="182"/>
      <c r="G148" s="21"/>
      <c r="H148" s="15"/>
    </row>
    <row r="149" spans="1:8" ht="12.75">
      <c r="A149" s="173" t="s">
        <v>30</v>
      </c>
      <c r="B149" s="174"/>
      <c r="C149" s="174"/>
      <c r="D149" s="174"/>
      <c r="E149" s="174"/>
      <c r="F149" s="174"/>
      <c r="G149" s="174"/>
      <c r="H149" s="174"/>
    </row>
    <row r="150" spans="1:8" ht="12.75">
      <c r="A150" s="22" t="s">
        <v>3</v>
      </c>
      <c r="B150" s="22"/>
      <c r="C150" s="23" t="s">
        <v>62</v>
      </c>
      <c r="D150" s="24">
        <f>D151+D154+D156+D158+D155+D159+D157+D160+D153+D152</f>
        <v>22876.9</v>
      </c>
      <c r="E150" s="24">
        <f>E151+E154+E156+E158+E155+E159+E157+E160+E153+E152</f>
        <v>25993.5</v>
      </c>
      <c r="F150" s="24">
        <f>F151+F154+F156+F158+F155+F159+F157+F160+F153+F152</f>
        <v>27404.6</v>
      </c>
      <c r="G150" s="21">
        <f aca="true" t="shared" si="16" ref="G150:G159">F150*100/E150</f>
        <v>105.42866485852232</v>
      </c>
      <c r="H150" s="21">
        <f aca="true" t="shared" si="17" ref="H150:H156">F150*100/D150</f>
        <v>119.79158015290533</v>
      </c>
    </row>
    <row r="151" spans="1:9" ht="12.75">
      <c r="A151" s="9" t="s">
        <v>70</v>
      </c>
      <c r="B151" s="9"/>
      <c r="C151" s="49" t="s">
        <v>71</v>
      </c>
      <c r="D151" s="54">
        <v>14100</v>
      </c>
      <c r="E151" s="53">
        <v>14868.1</v>
      </c>
      <c r="F151" s="15">
        <v>15333</v>
      </c>
      <c r="G151" s="15">
        <f t="shared" si="16"/>
        <v>103.12682857930737</v>
      </c>
      <c r="H151" s="15">
        <f t="shared" si="17"/>
        <v>108.74468085106383</v>
      </c>
      <c r="I151" s="2"/>
    </row>
    <row r="152" spans="1:8" ht="25.5" customHeight="1">
      <c r="A152" s="9" t="s">
        <v>67</v>
      </c>
      <c r="B152" s="9"/>
      <c r="C152" s="25" t="s">
        <v>66</v>
      </c>
      <c r="D152" s="54">
        <v>6790.4</v>
      </c>
      <c r="E152" s="53">
        <v>7040.4</v>
      </c>
      <c r="F152" s="15">
        <v>7729.1</v>
      </c>
      <c r="G152" s="15">
        <f t="shared" si="16"/>
        <v>109.78211465257657</v>
      </c>
      <c r="H152" s="15">
        <f t="shared" si="17"/>
        <v>113.82392789820925</v>
      </c>
    </row>
    <row r="153" spans="1:8" ht="12.75" customHeight="1">
      <c r="A153" s="9" t="s">
        <v>8</v>
      </c>
      <c r="B153" s="9"/>
      <c r="C153" s="25" t="s">
        <v>5</v>
      </c>
      <c r="D153" s="54">
        <v>5</v>
      </c>
      <c r="E153" s="53">
        <v>85.4</v>
      </c>
      <c r="F153" s="15">
        <v>85.3</v>
      </c>
      <c r="G153" s="15">
        <f t="shared" si="16"/>
        <v>99.88290398126463</v>
      </c>
      <c r="H153" s="15">
        <f t="shared" si="17"/>
        <v>1706</v>
      </c>
    </row>
    <row r="154" spans="1:8" ht="12.75">
      <c r="A154" s="9" t="s">
        <v>9</v>
      </c>
      <c r="B154" s="9"/>
      <c r="C154" s="25" t="s">
        <v>6</v>
      </c>
      <c r="D154" s="54">
        <v>1658.2</v>
      </c>
      <c r="E154" s="53">
        <v>2101.2</v>
      </c>
      <c r="F154" s="15">
        <v>2150.1</v>
      </c>
      <c r="G154" s="15">
        <f t="shared" si="16"/>
        <v>102.32724157624216</v>
      </c>
      <c r="H154" s="15">
        <f t="shared" si="17"/>
        <v>129.66469665902787</v>
      </c>
    </row>
    <row r="155" spans="1:8" ht="12.75">
      <c r="A155" s="9" t="s">
        <v>10</v>
      </c>
      <c r="B155" s="9"/>
      <c r="C155" s="25" t="s">
        <v>21</v>
      </c>
      <c r="D155" s="54">
        <v>67</v>
      </c>
      <c r="E155" s="53">
        <v>105.9</v>
      </c>
      <c r="F155" s="15">
        <v>114</v>
      </c>
      <c r="G155" s="15">
        <f t="shared" si="16"/>
        <v>107.64872521246458</v>
      </c>
      <c r="H155" s="15">
        <f t="shared" si="17"/>
        <v>170.1492537313433</v>
      </c>
    </row>
    <row r="156" spans="1:8" ht="22.5">
      <c r="A156" s="10" t="s">
        <v>11</v>
      </c>
      <c r="B156" s="10"/>
      <c r="C156" s="25" t="s">
        <v>17</v>
      </c>
      <c r="D156" s="54">
        <v>256.3</v>
      </c>
      <c r="E156" s="53">
        <v>187</v>
      </c>
      <c r="F156" s="15">
        <v>214.1</v>
      </c>
      <c r="G156" s="15">
        <f t="shared" si="16"/>
        <v>114.49197860962566</v>
      </c>
      <c r="H156" s="15">
        <f t="shared" si="17"/>
        <v>83.5349200156067</v>
      </c>
    </row>
    <row r="157" spans="1:8" ht="24" customHeight="1">
      <c r="A157" s="27" t="s">
        <v>39</v>
      </c>
      <c r="B157" s="27"/>
      <c r="C157" s="25" t="s">
        <v>40</v>
      </c>
      <c r="D157" s="54"/>
      <c r="E157" s="53">
        <v>1150</v>
      </c>
      <c r="F157" s="15">
        <v>1313</v>
      </c>
      <c r="G157" s="15">
        <f t="shared" si="16"/>
        <v>114.17391304347827</v>
      </c>
      <c r="H157" s="15"/>
    </row>
    <row r="158" spans="1:8" ht="18" customHeight="1" hidden="1">
      <c r="A158" s="26" t="s">
        <v>18</v>
      </c>
      <c r="B158" s="26"/>
      <c r="C158" s="25" t="s">
        <v>15</v>
      </c>
      <c r="D158" s="54"/>
      <c r="E158" s="53"/>
      <c r="F158" s="15"/>
      <c r="G158" s="15" t="e">
        <f t="shared" si="16"/>
        <v>#DIV/0!</v>
      </c>
      <c r="H158" s="15"/>
    </row>
    <row r="159" spans="1:8" ht="21" customHeight="1">
      <c r="A159" s="18" t="s">
        <v>12</v>
      </c>
      <c r="B159" s="18"/>
      <c r="C159" s="25" t="s">
        <v>7</v>
      </c>
      <c r="D159" s="54"/>
      <c r="E159" s="53">
        <v>455.5</v>
      </c>
      <c r="F159" s="15">
        <v>470.2</v>
      </c>
      <c r="G159" s="15">
        <f t="shared" si="16"/>
        <v>103.22722283205269</v>
      </c>
      <c r="H159" s="15"/>
    </row>
    <row r="160" spans="1:8" ht="16.5" customHeight="1">
      <c r="A160" s="26" t="s">
        <v>37</v>
      </c>
      <c r="B160" s="55"/>
      <c r="C160" s="13" t="s">
        <v>38</v>
      </c>
      <c r="D160" s="54"/>
      <c r="E160" s="53"/>
      <c r="F160" s="15">
        <v>-4.2</v>
      </c>
      <c r="G160" s="21"/>
      <c r="H160" s="15"/>
    </row>
    <row r="161" spans="1:8" ht="12.75">
      <c r="A161" s="22" t="s">
        <v>1</v>
      </c>
      <c r="B161" s="22"/>
      <c r="C161" s="29" t="s">
        <v>0</v>
      </c>
      <c r="D161" s="30">
        <f>D162+D163+D164</f>
        <v>29090.1</v>
      </c>
      <c r="E161" s="30">
        <f>E162+E163+E164</f>
        <v>50260.3</v>
      </c>
      <c r="F161" s="30">
        <f>F162+F163+F164</f>
        <v>50071.100000000006</v>
      </c>
      <c r="G161" s="21">
        <f>F161*100/E161</f>
        <v>99.62355974795217</v>
      </c>
      <c r="H161" s="21">
        <f>F161*100/D161</f>
        <v>172.12419345413048</v>
      </c>
    </row>
    <row r="162" spans="1:8" ht="22.5">
      <c r="A162" s="71" t="s">
        <v>61</v>
      </c>
      <c r="B162" s="9"/>
      <c r="C162" s="31" t="s">
        <v>20</v>
      </c>
      <c r="D162" s="53">
        <v>29090.1</v>
      </c>
      <c r="E162" s="53">
        <v>50731</v>
      </c>
      <c r="F162" s="15">
        <v>50541.8</v>
      </c>
      <c r="G162" s="15">
        <f>F162*100/E162</f>
        <v>99.62705249255879</v>
      </c>
      <c r="H162" s="15">
        <f>F162*100/D162</f>
        <v>173.74226970687624</v>
      </c>
    </row>
    <row r="163" spans="1:8" ht="17.25" customHeight="1">
      <c r="A163" s="71" t="s">
        <v>65</v>
      </c>
      <c r="B163" s="11"/>
      <c r="C163" s="32" t="s">
        <v>19</v>
      </c>
      <c r="D163" s="32"/>
      <c r="E163" s="53"/>
      <c r="F163" s="15"/>
      <c r="G163" s="15"/>
      <c r="H163" s="15"/>
    </row>
    <row r="164" spans="1:8" ht="22.5">
      <c r="A164" s="71" t="s">
        <v>60</v>
      </c>
      <c r="B164" s="61"/>
      <c r="C164" s="16" t="s">
        <v>58</v>
      </c>
      <c r="D164" s="32"/>
      <c r="E164" s="53">
        <v>-470.7</v>
      </c>
      <c r="F164" s="15">
        <v>-470.7</v>
      </c>
      <c r="G164" s="15">
        <f>F164*100/E164</f>
        <v>100</v>
      </c>
      <c r="H164" s="15"/>
    </row>
    <row r="165" spans="1:8" ht="12.75">
      <c r="A165" s="18"/>
      <c r="B165" s="19"/>
      <c r="C165" s="20" t="s">
        <v>4</v>
      </c>
      <c r="D165" s="21">
        <f>D161+D150</f>
        <v>51967</v>
      </c>
      <c r="E165" s="21">
        <f>E161+E150</f>
        <v>76253.8</v>
      </c>
      <c r="F165" s="21">
        <f>F161+F150</f>
        <v>77475.70000000001</v>
      </c>
      <c r="G165" s="21">
        <f>F165*100/E165</f>
        <v>101.60241194537191</v>
      </c>
      <c r="H165" s="21">
        <f>F165*100/D165</f>
        <v>149.08634325629728</v>
      </c>
    </row>
    <row r="166" spans="1:8" ht="12.75">
      <c r="A166" s="171"/>
      <c r="B166" s="172"/>
      <c r="C166" s="172"/>
      <c r="D166" s="172"/>
      <c r="E166" s="172"/>
      <c r="F166" s="172"/>
      <c r="G166" s="21"/>
      <c r="H166" s="15"/>
    </row>
    <row r="167" spans="1:8" ht="12.75">
      <c r="A167" s="173" t="s">
        <v>31</v>
      </c>
      <c r="B167" s="174"/>
      <c r="C167" s="174"/>
      <c r="D167" s="174"/>
      <c r="E167" s="174"/>
      <c r="F167" s="174"/>
      <c r="G167" s="174"/>
      <c r="H167" s="174"/>
    </row>
    <row r="168" spans="1:8" ht="12.75">
      <c r="A168" s="22" t="s">
        <v>3</v>
      </c>
      <c r="B168" s="22"/>
      <c r="C168" s="23" t="s">
        <v>62</v>
      </c>
      <c r="D168" s="24">
        <f>D169+D172+D173+D174+D176+D177+D178+D175+D170+D171</f>
        <v>7424.099999999999</v>
      </c>
      <c r="E168" s="24">
        <f>E169+E172+E173+E174+E176+E177+E178+E175+E170+E171</f>
        <v>7424.099999999999</v>
      </c>
      <c r="F168" s="24">
        <f>F169+F172+F173+F174+F176+F177+F178+F175+F170+F171</f>
        <v>7845.1</v>
      </c>
      <c r="G168" s="21">
        <f aca="true" t="shared" si="18" ref="G168:G176">F168*100/E168</f>
        <v>105.67072103015855</v>
      </c>
      <c r="H168" s="21">
        <f>F168*100/D168</f>
        <v>105.67072103015855</v>
      </c>
    </row>
    <row r="169" spans="1:9" ht="12.75">
      <c r="A169" s="9" t="s">
        <v>70</v>
      </c>
      <c r="B169" s="9"/>
      <c r="C169" s="49" t="s">
        <v>71</v>
      </c>
      <c r="D169" s="54">
        <v>3000</v>
      </c>
      <c r="E169" s="53">
        <v>3000</v>
      </c>
      <c r="F169" s="15">
        <v>2762.9</v>
      </c>
      <c r="G169" s="15">
        <f t="shared" si="18"/>
        <v>92.09666666666666</v>
      </c>
      <c r="H169" s="15">
        <f>F169*100/D169</f>
        <v>92.09666666666666</v>
      </c>
      <c r="I169" s="2"/>
    </row>
    <row r="170" spans="1:8" ht="26.25" customHeight="1">
      <c r="A170" s="9" t="s">
        <v>67</v>
      </c>
      <c r="B170" s="9"/>
      <c r="C170" s="25" t="s">
        <v>66</v>
      </c>
      <c r="D170" s="54">
        <v>2791.2</v>
      </c>
      <c r="E170" s="53">
        <v>2791.2</v>
      </c>
      <c r="F170" s="15">
        <v>3177</v>
      </c>
      <c r="G170" s="15">
        <f t="shared" si="18"/>
        <v>113.8220120378332</v>
      </c>
      <c r="H170" s="15">
        <f>F170*100/D170</f>
        <v>113.8220120378332</v>
      </c>
    </row>
    <row r="171" spans="1:8" ht="17.25" customHeight="1">
      <c r="A171" s="9" t="s">
        <v>8</v>
      </c>
      <c r="B171" s="9"/>
      <c r="C171" s="25" t="s">
        <v>5</v>
      </c>
      <c r="D171" s="54">
        <v>0</v>
      </c>
      <c r="E171" s="53">
        <v>23.5</v>
      </c>
      <c r="F171" s="15">
        <v>23.7</v>
      </c>
      <c r="G171" s="15">
        <f t="shared" si="18"/>
        <v>100.85106382978724</v>
      </c>
      <c r="H171" s="15"/>
    </row>
    <row r="172" spans="1:8" ht="12.75">
      <c r="A172" s="9" t="s">
        <v>9</v>
      </c>
      <c r="B172" s="9"/>
      <c r="C172" s="25" t="s">
        <v>6</v>
      </c>
      <c r="D172" s="54">
        <v>818.5</v>
      </c>
      <c r="E172" s="53">
        <v>816</v>
      </c>
      <c r="F172" s="15">
        <v>1102.3</v>
      </c>
      <c r="G172" s="15">
        <f t="shared" si="18"/>
        <v>135.0857843137255</v>
      </c>
      <c r="H172" s="15">
        <f>F172*100/D172</f>
        <v>134.6731826511912</v>
      </c>
    </row>
    <row r="173" spans="1:8" ht="12.75">
      <c r="A173" s="9" t="s">
        <v>10</v>
      </c>
      <c r="B173" s="9"/>
      <c r="C173" s="25" t="s">
        <v>21</v>
      </c>
      <c r="D173" s="54">
        <v>8</v>
      </c>
      <c r="E173" s="53">
        <v>10.5</v>
      </c>
      <c r="F173" s="15">
        <v>11</v>
      </c>
      <c r="G173" s="15">
        <f t="shared" si="18"/>
        <v>104.76190476190476</v>
      </c>
      <c r="H173" s="15">
        <f>F173*100/D173</f>
        <v>137.5</v>
      </c>
    </row>
    <row r="174" spans="1:8" ht="22.5">
      <c r="A174" s="10" t="s">
        <v>11</v>
      </c>
      <c r="B174" s="10"/>
      <c r="C174" s="25" t="s">
        <v>17</v>
      </c>
      <c r="D174" s="54">
        <v>806.4</v>
      </c>
      <c r="E174" s="53">
        <v>782.9</v>
      </c>
      <c r="F174" s="15">
        <v>768.1</v>
      </c>
      <c r="G174" s="15">
        <f t="shared" si="18"/>
        <v>98.10959254055435</v>
      </c>
      <c r="H174" s="15">
        <f>F174*100/D174</f>
        <v>95.25049603174604</v>
      </c>
    </row>
    <row r="175" spans="1:8" ht="21" customHeight="1">
      <c r="A175" s="27" t="s">
        <v>39</v>
      </c>
      <c r="B175" s="27"/>
      <c r="C175" s="25" t="s">
        <v>40</v>
      </c>
      <c r="D175" s="54"/>
      <c r="E175" s="53"/>
      <c r="F175" s="15"/>
      <c r="G175" s="15"/>
      <c r="H175" s="15"/>
    </row>
    <row r="176" spans="1:8" ht="15.75" customHeight="1" hidden="1">
      <c r="A176" s="26" t="s">
        <v>18</v>
      </c>
      <c r="B176" s="26"/>
      <c r="C176" s="25" t="s">
        <v>15</v>
      </c>
      <c r="D176" s="54"/>
      <c r="E176" s="53"/>
      <c r="F176" s="15"/>
      <c r="G176" s="15" t="e">
        <f t="shared" si="18"/>
        <v>#DIV/0!</v>
      </c>
      <c r="H176" s="15"/>
    </row>
    <row r="177" spans="1:8" ht="15.75" customHeight="1">
      <c r="A177" s="18" t="s">
        <v>12</v>
      </c>
      <c r="B177" s="18"/>
      <c r="C177" s="25" t="s">
        <v>7</v>
      </c>
      <c r="D177" s="54"/>
      <c r="E177" s="53"/>
      <c r="F177" s="15">
        <v>0.1</v>
      </c>
      <c r="G177" s="15"/>
      <c r="H177" s="15"/>
    </row>
    <row r="178" spans="1:8" ht="14.25" customHeight="1">
      <c r="A178" s="56" t="s">
        <v>37</v>
      </c>
      <c r="B178" s="57"/>
      <c r="C178" s="13" t="s">
        <v>38</v>
      </c>
      <c r="D178" s="54"/>
      <c r="E178" s="53"/>
      <c r="F178" s="15"/>
      <c r="G178" s="21"/>
      <c r="H178" s="15"/>
    </row>
    <row r="179" spans="1:8" ht="12.75">
      <c r="A179" s="22" t="s">
        <v>1</v>
      </c>
      <c r="B179" s="22"/>
      <c r="C179" s="29" t="s">
        <v>0</v>
      </c>
      <c r="D179" s="30">
        <f>D180+D181</f>
        <v>28988.5</v>
      </c>
      <c r="E179" s="30">
        <f>E180+E181</f>
        <v>37898.6</v>
      </c>
      <c r="F179" s="30">
        <f>F180+F181</f>
        <v>37792.3</v>
      </c>
      <c r="G179" s="21">
        <f>F179*100/E179</f>
        <v>99.7195147050287</v>
      </c>
      <c r="H179" s="21">
        <f>F179*100/D179</f>
        <v>130.36997430015353</v>
      </c>
    </row>
    <row r="180" spans="1:8" ht="23.25" customHeight="1">
      <c r="A180" s="71" t="s">
        <v>61</v>
      </c>
      <c r="B180" s="9"/>
      <c r="C180" s="31" t="s">
        <v>20</v>
      </c>
      <c r="D180" s="53">
        <v>28988.5</v>
      </c>
      <c r="E180" s="53">
        <v>37818.6</v>
      </c>
      <c r="F180" s="15">
        <v>37692.3</v>
      </c>
      <c r="G180" s="15">
        <f>F180*100/E180</f>
        <v>99.66603734670244</v>
      </c>
      <c r="H180" s="15">
        <f>F180*100/D180</f>
        <v>130.025009917726</v>
      </c>
    </row>
    <row r="181" spans="1:8" ht="16.5" customHeight="1">
      <c r="A181" s="71" t="s">
        <v>65</v>
      </c>
      <c r="B181" s="11"/>
      <c r="C181" s="32" t="s">
        <v>19</v>
      </c>
      <c r="D181" s="60"/>
      <c r="E181" s="53">
        <v>80</v>
      </c>
      <c r="F181" s="15">
        <v>100</v>
      </c>
      <c r="G181" s="15">
        <f>F181*100/E181</f>
        <v>125</v>
      </c>
      <c r="H181" s="15"/>
    </row>
    <row r="182" spans="1:8" ht="12.75">
      <c r="A182" s="18"/>
      <c r="B182" s="19"/>
      <c r="C182" s="20" t="s">
        <v>4</v>
      </c>
      <c r="D182" s="21">
        <f>D179+D168</f>
        <v>36412.6</v>
      </c>
      <c r="E182" s="21">
        <f>E179+E168</f>
        <v>45322.7</v>
      </c>
      <c r="F182" s="21">
        <f>F179+F168</f>
        <v>45637.4</v>
      </c>
      <c r="G182" s="21">
        <f>F182*100/E182</f>
        <v>100.69435404333811</v>
      </c>
      <c r="H182" s="21">
        <f>F182*100/D182</f>
        <v>125.33408765097796</v>
      </c>
    </row>
    <row r="183" spans="1:8" ht="12.75">
      <c r="A183" s="171"/>
      <c r="B183" s="172"/>
      <c r="C183" s="172"/>
      <c r="D183" s="172"/>
      <c r="E183" s="172"/>
      <c r="F183" s="172"/>
      <c r="G183" s="21"/>
      <c r="H183" s="15"/>
    </row>
    <row r="184" spans="1:8" ht="12.75">
      <c r="A184" s="173" t="s">
        <v>32</v>
      </c>
      <c r="B184" s="174"/>
      <c r="C184" s="174"/>
      <c r="D184" s="174"/>
      <c r="E184" s="174"/>
      <c r="F184" s="174"/>
      <c r="G184" s="174"/>
      <c r="H184" s="174"/>
    </row>
    <row r="185" spans="1:8" ht="12.75">
      <c r="A185" s="22" t="s">
        <v>3</v>
      </c>
      <c r="B185" s="22"/>
      <c r="C185" s="23" t="s">
        <v>62</v>
      </c>
      <c r="D185" s="24">
        <f>D186+D188+D189+D190+D191+D193+D195+D194+D192+D187</f>
        <v>25802.800000000003</v>
      </c>
      <c r="E185" s="24">
        <f>E186+E188+E189+E190+E191+E193+E195+E194+E192+E187</f>
        <v>29445.700000000004</v>
      </c>
      <c r="F185" s="24">
        <f>F186+F188+F189+F190+F191+F193+F195+F194+F192+F187</f>
        <v>29977.1</v>
      </c>
      <c r="G185" s="21">
        <f aca="true" t="shared" si="19" ref="G185:G193">F185*100/E185</f>
        <v>101.80467776279727</v>
      </c>
      <c r="H185" s="21">
        <f aca="true" t="shared" si="20" ref="H185:H191">F185*100/D185</f>
        <v>116.17770164478273</v>
      </c>
    </row>
    <row r="186" spans="1:9" ht="12.75">
      <c r="A186" s="9" t="s">
        <v>70</v>
      </c>
      <c r="B186" s="9"/>
      <c r="C186" s="49" t="s">
        <v>71</v>
      </c>
      <c r="D186" s="54">
        <v>18100</v>
      </c>
      <c r="E186" s="53">
        <v>19351.6</v>
      </c>
      <c r="F186" s="15">
        <v>19436.3</v>
      </c>
      <c r="G186" s="15">
        <f t="shared" si="19"/>
        <v>100.43768990677775</v>
      </c>
      <c r="H186" s="15">
        <f t="shared" si="20"/>
        <v>107.3828729281768</v>
      </c>
      <c r="I186" s="2"/>
    </row>
    <row r="187" spans="1:8" ht="23.25" customHeight="1">
      <c r="A187" s="9" t="s">
        <v>67</v>
      </c>
      <c r="B187" s="9"/>
      <c r="C187" s="25" t="s">
        <v>66</v>
      </c>
      <c r="D187" s="54">
        <v>4499.1</v>
      </c>
      <c r="E187" s="53">
        <v>4849.1</v>
      </c>
      <c r="F187" s="15">
        <v>5121.1</v>
      </c>
      <c r="G187" s="15">
        <f t="shared" si="19"/>
        <v>105.60928832154421</v>
      </c>
      <c r="H187" s="15">
        <f t="shared" si="20"/>
        <v>113.82498721966616</v>
      </c>
    </row>
    <row r="188" spans="1:8" ht="15" customHeight="1">
      <c r="A188" s="9" t="s">
        <v>8</v>
      </c>
      <c r="B188" s="9"/>
      <c r="C188" s="25" t="s">
        <v>5</v>
      </c>
      <c r="D188" s="54">
        <v>0</v>
      </c>
      <c r="E188" s="53"/>
      <c r="F188" s="15"/>
      <c r="G188" s="15"/>
      <c r="H188" s="15"/>
    </row>
    <row r="189" spans="1:8" ht="12.75">
      <c r="A189" s="9" t="s">
        <v>9</v>
      </c>
      <c r="B189" s="9"/>
      <c r="C189" s="25" t="s">
        <v>6</v>
      </c>
      <c r="D189" s="54">
        <v>2794.7</v>
      </c>
      <c r="E189" s="53">
        <v>3223.9</v>
      </c>
      <c r="F189" s="15">
        <v>3393.4</v>
      </c>
      <c r="G189" s="15">
        <f t="shared" si="19"/>
        <v>105.25760724588231</v>
      </c>
      <c r="H189" s="15">
        <f t="shared" si="20"/>
        <v>121.42269295452107</v>
      </c>
    </row>
    <row r="190" spans="1:8" ht="12.75">
      <c r="A190" s="9" t="s">
        <v>10</v>
      </c>
      <c r="B190" s="9"/>
      <c r="C190" s="25" t="s">
        <v>21</v>
      </c>
      <c r="D190" s="54">
        <v>124</v>
      </c>
      <c r="E190" s="53">
        <v>132.2</v>
      </c>
      <c r="F190" s="15">
        <v>135.3</v>
      </c>
      <c r="G190" s="15">
        <f t="shared" si="19"/>
        <v>102.34493192133134</v>
      </c>
      <c r="H190" s="15">
        <f t="shared" si="20"/>
        <v>109.11290322580646</v>
      </c>
    </row>
    <row r="191" spans="1:8" ht="22.5">
      <c r="A191" s="10" t="s">
        <v>11</v>
      </c>
      <c r="B191" s="10"/>
      <c r="C191" s="25" t="s">
        <v>17</v>
      </c>
      <c r="D191" s="54">
        <v>285</v>
      </c>
      <c r="E191" s="53">
        <v>862.7</v>
      </c>
      <c r="F191" s="15">
        <v>864.8</v>
      </c>
      <c r="G191" s="15">
        <f t="shared" si="19"/>
        <v>100.24342181523124</v>
      </c>
      <c r="H191" s="15">
        <f t="shared" si="20"/>
        <v>303.43859649122805</v>
      </c>
    </row>
    <row r="192" spans="1:8" ht="24.75" customHeight="1">
      <c r="A192" s="26" t="s">
        <v>39</v>
      </c>
      <c r="B192" s="27"/>
      <c r="C192" s="25" t="s">
        <v>40</v>
      </c>
      <c r="D192" s="54"/>
      <c r="E192" s="53">
        <v>294.9</v>
      </c>
      <c r="F192" s="15">
        <v>294.9</v>
      </c>
      <c r="G192" s="15">
        <f t="shared" si="19"/>
        <v>100</v>
      </c>
      <c r="H192" s="15"/>
    </row>
    <row r="193" spans="1:8" ht="26.25" customHeight="1">
      <c r="A193" s="26" t="s">
        <v>18</v>
      </c>
      <c r="B193" s="27"/>
      <c r="C193" s="25" t="s">
        <v>15</v>
      </c>
      <c r="D193" s="54"/>
      <c r="E193" s="53">
        <v>731.3</v>
      </c>
      <c r="F193" s="15">
        <v>731.3</v>
      </c>
      <c r="G193" s="15">
        <f t="shared" si="19"/>
        <v>100</v>
      </c>
      <c r="H193" s="15"/>
    </row>
    <row r="194" spans="1:8" ht="15.75" customHeight="1" hidden="1">
      <c r="A194" s="18" t="s">
        <v>12</v>
      </c>
      <c r="B194" s="18"/>
      <c r="C194" s="25" t="s">
        <v>7</v>
      </c>
      <c r="D194" s="54"/>
      <c r="E194" s="53"/>
      <c r="F194" s="15"/>
      <c r="G194" s="15"/>
      <c r="H194" s="15"/>
    </row>
    <row r="195" spans="1:8" ht="15" customHeight="1">
      <c r="A195" s="56" t="s">
        <v>37</v>
      </c>
      <c r="B195" s="57"/>
      <c r="C195" s="13" t="s">
        <v>38</v>
      </c>
      <c r="D195" s="54"/>
      <c r="E195" s="53"/>
      <c r="F195" s="15"/>
      <c r="G195" s="21"/>
      <c r="H195" s="15"/>
    </row>
    <row r="196" spans="1:8" ht="12.75">
      <c r="A196" s="59" t="s">
        <v>1</v>
      </c>
      <c r="B196" s="22"/>
      <c r="C196" s="29" t="s">
        <v>0</v>
      </c>
      <c r="D196" s="58">
        <f>D197</f>
        <v>36955.1</v>
      </c>
      <c r="E196" s="58">
        <f>E197+E198</f>
        <v>70065.1</v>
      </c>
      <c r="F196" s="58">
        <f>F197+F198</f>
        <v>70065.1</v>
      </c>
      <c r="G196" s="21">
        <f>F196*100/E196</f>
        <v>100</v>
      </c>
      <c r="H196" s="21">
        <f>F196*100/D196</f>
        <v>189.59521148637134</v>
      </c>
    </row>
    <row r="197" spans="1:8" ht="22.5">
      <c r="A197" s="72" t="s">
        <v>61</v>
      </c>
      <c r="B197" s="9"/>
      <c r="C197" s="31" t="s">
        <v>20</v>
      </c>
      <c r="D197" s="53">
        <v>36955.1</v>
      </c>
      <c r="E197" s="53">
        <v>70065.1</v>
      </c>
      <c r="F197" s="15">
        <v>70065.1</v>
      </c>
      <c r="G197" s="15">
        <f>F197*100/E197</f>
        <v>100</v>
      </c>
      <c r="H197" s="15">
        <f>F197*100/D197</f>
        <v>189.59521148637134</v>
      </c>
    </row>
    <row r="198" spans="1:8" ht="16.5" customHeight="1">
      <c r="A198" s="11" t="s">
        <v>65</v>
      </c>
      <c r="B198" s="11"/>
      <c r="C198" s="32" t="s">
        <v>19</v>
      </c>
      <c r="D198" s="53"/>
      <c r="E198" s="53"/>
      <c r="F198" s="15"/>
      <c r="G198" s="15"/>
      <c r="H198" s="15"/>
    </row>
    <row r="199" spans="1:8" ht="12.75">
      <c r="A199" s="18"/>
      <c r="B199" s="19"/>
      <c r="C199" s="20" t="s">
        <v>4</v>
      </c>
      <c r="D199" s="21">
        <f>D196+D185</f>
        <v>62757.9</v>
      </c>
      <c r="E199" s="21">
        <f>E196+E185</f>
        <v>99510.80000000002</v>
      </c>
      <c r="F199" s="21">
        <f>F196+F185</f>
        <v>100042.20000000001</v>
      </c>
      <c r="G199" s="21">
        <f>F199*100/E199</f>
        <v>100.53401238860506</v>
      </c>
      <c r="H199" s="21">
        <f>F199*100/D199</f>
        <v>159.40973168318254</v>
      </c>
    </row>
    <row r="200" spans="1:8" ht="12.75">
      <c r="A200" s="171"/>
      <c r="B200" s="172"/>
      <c r="C200" s="172"/>
      <c r="D200" s="172"/>
      <c r="E200" s="172"/>
      <c r="F200" s="172"/>
      <c r="G200" s="21"/>
      <c r="H200" s="15"/>
    </row>
    <row r="201" spans="1:8" ht="12.75">
      <c r="A201" s="173" t="s">
        <v>33</v>
      </c>
      <c r="B201" s="174"/>
      <c r="C201" s="174"/>
      <c r="D201" s="174"/>
      <c r="E201" s="174"/>
      <c r="F201" s="174"/>
      <c r="G201" s="174"/>
      <c r="H201" s="174"/>
    </row>
    <row r="202" spans="1:8" ht="12.75">
      <c r="A202" s="22" t="s">
        <v>3</v>
      </c>
      <c r="B202" s="22"/>
      <c r="C202" s="23" t="s">
        <v>62</v>
      </c>
      <c r="D202" s="24">
        <f>D203+D206+D208+D209+D207+D210+D211+D205+D204</f>
        <v>5245.7</v>
      </c>
      <c r="E202" s="24">
        <f>E203+E206+E208+E209+E207+E210+E211+E205+E204</f>
        <v>6304.7</v>
      </c>
      <c r="F202" s="24">
        <f>F203+F206+F208+F209+F207+F210+F211+F205+F204</f>
        <v>6733.7</v>
      </c>
      <c r="G202" s="21">
        <f aca="true" t="shared" si="21" ref="G202:G209">F202*100/E202</f>
        <v>106.80444747569274</v>
      </c>
      <c r="H202" s="21">
        <f aca="true" t="shared" si="22" ref="H202:H209">F202*100/D202</f>
        <v>128.36609032159674</v>
      </c>
    </row>
    <row r="203" spans="1:9" ht="12.75">
      <c r="A203" s="9" t="s">
        <v>70</v>
      </c>
      <c r="B203" s="9"/>
      <c r="C203" s="49" t="s">
        <v>71</v>
      </c>
      <c r="D203" s="54">
        <v>1340</v>
      </c>
      <c r="E203" s="53">
        <v>1340</v>
      </c>
      <c r="F203" s="15">
        <v>1451.1</v>
      </c>
      <c r="G203" s="15">
        <f t="shared" si="21"/>
        <v>108.2910447761194</v>
      </c>
      <c r="H203" s="15">
        <f t="shared" si="22"/>
        <v>108.2910447761194</v>
      </c>
      <c r="I203" s="2"/>
    </row>
    <row r="204" spans="1:8" ht="24" customHeight="1">
      <c r="A204" s="9" t="s">
        <v>67</v>
      </c>
      <c r="B204" s="9"/>
      <c r="C204" s="25" t="s">
        <v>66</v>
      </c>
      <c r="D204" s="54">
        <v>3475.5</v>
      </c>
      <c r="E204" s="53">
        <v>3775.5</v>
      </c>
      <c r="F204" s="15">
        <v>3956</v>
      </c>
      <c r="G204" s="15">
        <f t="shared" si="21"/>
        <v>104.78082373195603</v>
      </c>
      <c r="H204" s="15">
        <f t="shared" si="22"/>
        <v>113.82534887066609</v>
      </c>
    </row>
    <row r="205" spans="1:8" ht="12.75">
      <c r="A205" s="9" t="s">
        <v>8</v>
      </c>
      <c r="B205" s="33" t="s">
        <v>51</v>
      </c>
      <c r="C205" s="25" t="s">
        <v>5</v>
      </c>
      <c r="D205" s="54">
        <v>7</v>
      </c>
      <c r="E205" s="53">
        <v>7</v>
      </c>
      <c r="F205" s="15">
        <v>0</v>
      </c>
      <c r="G205" s="15">
        <f t="shared" si="21"/>
        <v>0</v>
      </c>
      <c r="H205" s="15">
        <f t="shared" si="22"/>
        <v>0</v>
      </c>
    </row>
    <row r="206" spans="1:8" ht="12.75">
      <c r="A206" s="9" t="s">
        <v>9</v>
      </c>
      <c r="B206" s="9"/>
      <c r="C206" s="25" t="s">
        <v>6</v>
      </c>
      <c r="D206" s="54">
        <v>260.9</v>
      </c>
      <c r="E206" s="53">
        <v>260.9</v>
      </c>
      <c r="F206" s="15">
        <v>370.9</v>
      </c>
      <c r="G206" s="15">
        <f t="shared" si="21"/>
        <v>142.16174779609048</v>
      </c>
      <c r="H206" s="15">
        <f t="shared" si="22"/>
        <v>142.16174779609048</v>
      </c>
    </row>
    <row r="207" spans="1:8" ht="12.75">
      <c r="A207" s="9" t="s">
        <v>10</v>
      </c>
      <c r="B207" s="9"/>
      <c r="C207" s="25" t="s">
        <v>21</v>
      </c>
      <c r="D207" s="54">
        <v>19</v>
      </c>
      <c r="E207" s="53">
        <v>19</v>
      </c>
      <c r="F207" s="15">
        <v>15.5</v>
      </c>
      <c r="G207" s="15">
        <f t="shared" si="21"/>
        <v>81.57894736842105</v>
      </c>
      <c r="H207" s="15">
        <f t="shared" si="22"/>
        <v>81.57894736842105</v>
      </c>
    </row>
    <row r="208" spans="1:8" ht="22.5">
      <c r="A208" s="10" t="s">
        <v>11</v>
      </c>
      <c r="B208" s="10"/>
      <c r="C208" s="25" t="s">
        <v>17</v>
      </c>
      <c r="D208" s="54">
        <v>143.3</v>
      </c>
      <c r="E208" s="53">
        <v>153.3</v>
      </c>
      <c r="F208" s="15">
        <v>146.6</v>
      </c>
      <c r="G208" s="15">
        <f t="shared" si="21"/>
        <v>95.62948467058055</v>
      </c>
      <c r="H208" s="15">
        <f t="shared" si="22"/>
        <v>102.30286113049546</v>
      </c>
    </row>
    <row r="209" spans="1:8" ht="24" customHeight="1" hidden="1">
      <c r="A209" s="26" t="s">
        <v>18</v>
      </c>
      <c r="B209" s="26"/>
      <c r="C209" s="25" t="s">
        <v>15</v>
      </c>
      <c r="D209" s="54"/>
      <c r="E209" s="53"/>
      <c r="F209" s="15"/>
      <c r="G209" s="15" t="e">
        <f t="shared" si="21"/>
        <v>#DIV/0!</v>
      </c>
      <c r="H209" s="15" t="e">
        <f t="shared" si="22"/>
        <v>#DIV/0!</v>
      </c>
    </row>
    <row r="210" spans="1:8" ht="16.5" customHeight="1">
      <c r="A210" s="26" t="s">
        <v>12</v>
      </c>
      <c r="B210" s="55"/>
      <c r="C210" s="25" t="s">
        <v>7</v>
      </c>
      <c r="D210" s="54"/>
      <c r="E210" s="53"/>
      <c r="F210" s="15">
        <v>44.8</v>
      </c>
      <c r="G210" s="15"/>
      <c r="H210" s="15"/>
    </row>
    <row r="211" spans="1:8" ht="13.5" customHeight="1">
      <c r="A211" s="56" t="s">
        <v>37</v>
      </c>
      <c r="B211" s="57"/>
      <c r="C211" s="13" t="s">
        <v>38</v>
      </c>
      <c r="D211" s="54"/>
      <c r="E211" s="53">
        <v>749</v>
      </c>
      <c r="F211" s="15">
        <v>748.8</v>
      </c>
      <c r="G211" s="15">
        <f>F211*100/E211</f>
        <v>99.97329773030708</v>
      </c>
      <c r="H211" s="15"/>
    </row>
    <row r="212" spans="1:8" ht="12.75">
      <c r="A212" s="22" t="s">
        <v>1</v>
      </c>
      <c r="B212" s="22"/>
      <c r="C212" s="29" t="s">
        <v>0</v>
      </c>
      <c r="D212" s="30">
        <f>D213</f>
        <v>34559.5</v>
      </c>
      <c r="E212" s="30">
        <f>E213+E214</f>
        <v>50517</v>
      </c>
      <c r="F212" s="30">
        <f>F213+F214</f>
        <v>45456.1</v>
      </c>
      <c r="G212" s="21">
        <f>F212*100/E212</f>
        <v>89.98178830888612</v>
      </c>
      <c r="H212" s="21">
        <f>F212*100/D212</f>
        <v>131.52997005165005</v>
      </c>
    </row>
    <row r="213" spans="1:8" ht="22.5">
      <c r="A213" s="71" t="s">
        <v>61</v>
      </c>
      <c r="B213" s="9"/>
      <c r="C213" s="31" t="s">
        <v>20</v>
      </c>
      <c r="D213" s="53">
        <v>34559.5</v>
      </c>
      <c r="E213" s="53">
        <v>50402</v>
      </c>
      <c r="F213" s="15">
        <v>45341.1</v>
      </c>
      <c r="G213" s="15">
        <f>F213*100/E213</f>
        <v>89.9589302011825</v>
      </c>
      <c r="H213" s="15">
        <f>F213*100/D213</f>
        <v>131.19721060779236</v>
      </c>
    </row>
    <row r="214" spans="1:8" ht="16.5" customHeight="1">
      <c r="A214" s="71" t="s">
        <v>65</v>
      </c>
      <c r="B214" s="11"/>
      <c r="C214" s="32" t="s">
        <v>19</v>
      </c>
      <c r="D214" s="53"/>
      <c r="E214" s="53">
        <v>115</v>
      </c>
      <c r="F214" s="15">
        <v>115</v>
      </c>
      <c r="G214" s="15">
        <f>F214*100/E214</f>
        <v>100</v>
      </c>
      <c r="H214" s="15"/>
    </row>
    <row r="215" spans="1:8" ht="12.75">
      <c r="A215" s="18"/>
      <c r="B215" s="19"/>
      <c r="C215" s="20" t="s">
        <v>4</v>
      </c>
      <c r="D215" s="21">
        <f>D212+D202</f>
        <v>39805.2</v>
      </c>
      <c r="E215" s="21">
        <f>E212+E202</f>
        <v>56821.7</v>
      </c>
      <c r="F215" s="21">
        <f>F212+F202</f>
        <v>52189.799999999996</v>
      </c>
      <c r="G215" s="21">
        <f>F215*100/E215</f>
        <v>91.84836074950239</v>
      </c>
      <c r="H215" s="21">
        <f>F215*100/D215</f>
        <v>131.11302040939376</v>
      </c>
    </row>
    <row r="216" spans="1:8" ht="12.75">
      <c r="A216" s="171"/>
      <c r="B216" s="172"/>
      <c r="C216" s="172"/>
      <c r="D216" s="172"/>
      <c r="E216" s="172"/>
      <c r="F216" s="172"/>
      <c r="G216" s="21"/>
      <c r="H216" s="15"/>
    </row>
    <row r="217" spans="1:8" ht="12.75">
      <c r="A217" s="173" t="s">
        <v>34</v>
      </c>
      <c r="B217" s="174"/>
      <c r="C217" s="174"/>
      <c r="D217" s="174"/>
      <c r="E217" s="174"/>
      <c r="F217" s="174"/>
      <c r="G217" s="174"/>
      <c r="H217" s="174"/>
    </row>
    <row r="218" spans="1:10" ht="12.75">
      <c r="A218" s="22" t="s">
        <v>3</v>
      </c>
      <c r="B218" s="34"/>
      <c r="C218" s="23" t="s">
        <v>62</v>
      </c>
      <c r="D218" s="24">
        <f>D219+D221+D222+D223+D225+D226+D228+D230+D227+D224+D231+D229+D220</f>
        <v>992028.5000000001</v>
      </c>
      <c r="E218" s="24">
        <f>E219+E221+E222+E223+E225+E226+E228+E230+E227+E224+E231+E229+E220</f>
        <v>1147495.8999999997</v>
      </c>
      <c r="F218" s="24">
        <f>F219+F221+F222+F223+F225+F226+F228+F230+F227+F224+F231+F229+F220</f>
        <v>1178703.5</v>
      </c>
      <c r="G218" s="21">
        <f aca="true" t="shared" si="23" ref="G218:G223">F218*100/E218</f>
        <v>102.71962627491745</v>
      </c>
      <c r="H218" s="21">
        <f aca="true" t="shared" si="24" ref="H218:H230">F218*100/D218</f>
        <v>118.81750373099159</v>
      </c>
      <c r="J218" s="2"/>
    </row>
    <row r="219" spans="1:10" ht="12.75">
      <c r="A219" s="9" t="s">
        <v>70</v>
      </c>
      <c r="B219" s="9"/>
      <c r="C219" s="49" t="s">
        <v>71</v>
      </c>
      <c r="D219" s="15">
        <f>D9+D31+D47+D65+D82+D100+D116+D133+D151+D169+D186+D203</f>
        <v>722151.9</v>
      </c>
      <c r="E219" s="15">
        <f>E9+E31+E47+E65+E82+E100+E116+E133+E151+E169+E186+E203</f>
        <v>730507.7999999998</v>
      </c>
      <c r="F219" s="15">
        <f>F9+F31+F47+F65+F82+F100+F116+F133+F151+F169+F186+F203-0.1</f>
        <v>733880.3000000002</v>
      </c>
      <c r="G219" s="15">
        <f t="shared" si="23"/>
        <v>100.46166515949595</v>
      </c>
      <c r="H219" s="15">
        <f t="shared" si="24"/>
        <v>101.62409044412956</v>
      </c>
      <c r="J219" s="2"/>
    </row>
    <row r="220" spans="1:10" ht="22.5">
      <c r="A220" s="9" t="s">
        <v>67</v>
      </c>
      <c r="B220" s="9"/>
      <c r="C220" s="25" t="s">
        <v>66</v>
      </c>
      <c r="D220" s="15">
        <f>D10+D32+D48+D66+D83+D101+D118+D134+D152+D170+D187+D204</f>
        <v>48098.299999999996</v>
      </c>
      <c r="E220" s="15">
        <f>E10+E32+E48+E66+E83+E101+E118+E134+E152+E170+E187+E204</f>
        <v>51967.299999999996</v>
      </c>
      <c r="F220" s="15">
        <f>F10+F32+F48+F66+F83+F101+F118+F134+F152+F170+F187+F204+0.2</f>
        <v>54747.399999999994</v>
      </c>
      <c r="G220" s="15">
        <f t="shared" si="23"/>
        <v>105.3497102985916</v>
      </c>
      <c r="H220" s="15">
        <f t="shared" si="24"/>
        <v>113.82398130495255</v>
      </c>
      <c r="J220" s="2"/>
    </row>
    <row r="221" spans="1:10" ht="12.75">
      <c r="A221" s="9" t="s">
        <v>8</v>
      </c>
      <c r="B221" s="33" t="s">
        <v>51</v>
      </c>
      <c r="C221" s="25" t="s">
        <v>5</v>
      </c>
      <c r="D221" s="15">
        <f>D11+D49+D67+D205+D153+D117+D188+D84+D102+D171+D119</f>
        <v>38336</v>
      </c>
      <c r="E221" s="15">
        <f>E11+E49+E67+E205+E153+E117+E188+E84+E102+E171+E119</f>
        <v>61565.600000000006</v>
      </c>
      <c r="F221" s="15">
        <f>F11+F49+F67+F205+F153+F117+F188+F84+F102+F171+F119-0.1</f>
        <v>64172.70000000001</v>
      </c>
      <c r="G221" s="15">
        <f t="shared" si="23"/>
        <v>104.23467001052536</v>
      </c>
      <c r="H221" s="15">
        <f t="shared" si="24"/>
        <v>167.3953985809683</v>
      </c>
      <c r="J221" s="2"/>
    </row>
    <row r="222" spans="1:10" ht="12.75">
      <c r="A222" s="9" t="s">
        <v>9</v>
      </c>
      <c r="B222" s="33" t="s">
        <v>52</v>
      </c>
      <c r="C222" s="25" t="s">
        <v>6</v>
      </c>
      <c r="D222" s="15">
        <f>D12+D33+D50+D68+D85+D103+D120+D135+D154+D172+D189+D206</f>
        <v>28415.800000000007</v>
      </c>
      <c r="E222" s="15">
        <f>E12+E33+E50+E68+E85+E103+E120+E135+E154+E172+E189+E206+0.1</f>
        <v>34693.700000000004</v>
      </c>
      <c r="F222" s="15">
        <f>F12+F33+F50+F68+F85+F103+F120+F135+F154+F172+F189+F206+0.2</f>
        <v>36648.2</v>
      </c>
      <c r="G222" s="15">
        <f t="shared" si="23"/>
        <v>105.63358765424267</v>
      </c>
      <c r="H222" s="15">
        <f t="shared" si="24"/>
        <v>128.97120615995323</v>
      </c>
      <c r="J222" s="2"/>
    </row>
    <row r="223" spans="1:10" ht="12.75">
      <c r="A223" s="9" t="s">
        <v>10</v>
      </c>
      <c r="B223" s="33" t="s">
        <v>46</v>
      </c>
      <c r="C223" s="25" t="s">
        <v>21</v>
      </c>
      <c r="D223" s="15">
        <f>D13+D34+D51+D69+D86+D104+D121+D136+D155+D173+D190+D207</f>
        <v>4091</v>
      </c>
      <c r="E223" s="15">
        <f>E13+E34+E69+E86+E104+E121+E136+E155+E173+E190+E207+E51</f>
        <v>4277.299999999999</v>
      </c>
      <c r="F223" s="15">
        <f>F13+F34+F69+F86+F104+F121+F136+F155+F173+F190+F207+F51</f>
        <v>4793.7</v>
      </c>
      <c r="G223" s="15">
        <f t="shared" si="23"/>
        <v>112.07303672877752</v>
      </c>
      <c r="H223" s="15">
        <f t="shared" si="24"/>
        <v>117.1767294060132</v>
      </c>
      <c r="J223" s="2"/>
    </row>
    <row r="224" spans="1:10" ht="24" customHeight="1" hidden="1">
      <c r="A224" s="9" t="s">
        <v>35</v>
      </c>
      <c r="B224" s="33" t="s">
        <v>53</v>
      </c>
      <c r="C224" s="25" t="s">
        <v>36</v>
      </c>
      <c r="D224" s="36">
        <f>D14</f>
        <v>0</v>
      </c>
      <c r="E224" s="36">
        <f>E14</f>
        <v>0</v>
      </c>
      <c r="F224" s="36">
        <f>F14</f>
        <v>0</v>
      </c>
      <c r="G224" s="15"/>
      <c r="H224" s="15" t="e">
        <f t="shared" si="24"/>
        <v>#DIV/0!</v>
      </c>
      <c r="J224" s="2"/>
    </row>
    <row r="225" spans="1:10" ht="22.5">
      <c r="A225" s="10" t="s">
        <v>11</v>
      </c>
      <c r="B225" s="37" t="s">
        <v>45</v>
      </c>
      <c r="C225" s="25" t="s">
        <v>17</v>
      </c>
      <c r="D225" s="15">
        <f>D15+D35+D52+D70+D87+D105+D122+D137+D156+D174+D191+D208</f>
        <v>114947.59999999999</v>
      </c>
      <c r="E225" s="15">
        <f>E15+E35+E52+E70+E87+E105+E122+E137+E156+E174+E191+E208-0.1</f>
        <v>141160.4</v>
      </c>
      <c r="F225" s="15">
        <f>F15+F35+F52+F70+F87+F105+F122+F137+F156+F174+F191+F208+0.1</f>
        <v>155827.2</v>
      </c>
      <c r="G225" s="15">
        <f aca="true" t="shared" si="25" ref="G225:G231">F225*100/E225</f>
        <v>110.39016608057219</v>
      </c>
      <c r="H225" s="15">
        <f t="shared" si="24"/>
        <v>135.56368293030914</v>
      </c>
      <c r="J225" s="2"/>
    </row>
    <row r="226" spans="1:10" ht="12.75">
      <c r="A226" s="26" t="s">
        <v>14</v>
      </c>
      <c r="B226" s="38" t="s">
        <v>44</v>
      </c>
      <c r="C226" s="25" t="s">
        <v>13</v>
      </c>
      <c r="D226" s="15">
        <f>D16</f>
        <v>6005.5</v>
      </c>
      <c r="E226" s="15">
        <f>E16</f>
        <v>12369.4</v>
      </c>
      <c r="F226" s="15">
        <f>F16</f>
        <v>12382.4</v>
      </c>
      <c r="G226" s="15">
        <f t="shared" si="25"/>
        <v>100.10509806457873</v>
      </c>
      <c r="H226" s="15">
        <f t="shared" si="24"/>
        <v>206.18433102988928</v>
      </c>
      <c r="J226" s="2"/>
    </row>
    <row r="227" spans="1:10" ht="22.5">
      <c r="A227" s="27" t="s">
        <v>39</v>
      </c>
      <c r="B227" s="39" t="s">
        <v>54</v>
      </c>
      <c r="C227" s="25" t="s">
        <v>40</v>
      </c>
      <c r="D227" s="40">
        <f>D17+D88+D53+D106+D138+D157+D175+D192+D123+D71+D36</f>
        <v>15466.8</v>
      </c>
      <c r="E227" s="40">
        <f>E17+E36+E123+E157+E192+E88+E106+E53</f>
        <v>28622.9</v>
      </c>
      <c r="F227" s="40">
        <f>F17+F36+F123+F157+F192+F88+F106+F53-0.2</f>
        <v>31074.3</v>
      </c>
      <c r="G227" s="15">
        <f t="shared" si="25"/>
        <v>108.5644711053038</v>
      </c>
      <c r="H227" s="15">
        <f t="shared" si="24"/>
        <v>200.90969043370316</v>
      </c>
      <c r="J227" s="2"/>
    </row>
    <row r="228" spans="1:10" ht="12.75">
      <c r="A228" s="27" t="s">
        <v>18</v>
      </c>
      <c r="B228" s="39" t="s">
        <v>50</v>
      </c>
      <c r="C228" s="25" t="s">
        <v>15</v>
      </c>
      <c r="D228" s="15">
        <f>D18+D37+D54+D72+D89+D124+D158+D176+D193+D209+D139</f>
        <v>10909.599999999999</v>
      </c>
      <c r="E228" s="15">
        <f>E18+E37+E54+E72+E89+E124+E158+E176+E193+E209+E139</f>
        <v>28025.1</v>
      </c>
      <c r="F228" s="15">
        <f>F18+F37+F54+F72+F89+F124+F158+F176+F193+F209+F139</f>
        <v>29776.2</v>
      </c>
      <c r="G228" s="15">
        <f t="shared" si="25"/>
        <v>106.24832739223054</v>
      </c>
      <c r="H228" s="15">
        <f t="shared" si="24"/>
        <v>272.9357629977268</v>
      </c>
      <c r="J228" s="2"/>
    </row>
    <row r="229" spans="1:10" ht="12.75">
      <c r="A229" s="27" t="s">
        <v>56</v>
      </c>
      <c r="B229" s="27"/>
      <c r="C229" s="25" t="s">
        <v>57</v>
      </c>
      <c r="D229" s="15">
        <f>D19</f>
        <v>11</v>
      </c>
      <c r="E229" s="15">
        <f>E19</f>
        <v>2</v>
      </c>
      <c r="F229" s="15">
        <f>F19</f>
        <v>3</v>
      </c>
      <c r="G229" s="15">
        <f t="shared" si="25"/>
        <v>150</v>
      </c>
      <c r="H229" s="15">
        <f t="shared" si="24"/>
        <v>27.272727272727273</v>
      </c>
      <c r="J229" s="2"/>
    </row>
    <row r="230" spans="1:10" ht="12.75">
      <c r="A230" s="18" t="s">
        <v>12</v>
      </c>
      <c r="B230" s="35" t="s">
        <v>47</v>
      </c>
      <c r="C230" s="25" t="s">
        <v>7</v>
      </c>
      <c r="D230" s="15">
        <f>D20+D194+D210+D73+D140+D55+D159+D90+D177+D107+D38+D125</f>
        <v>3595</v>
      </c>
      <c r="E230" s="15">
        <f>E20+E194+E210+E73+E140+E55+E159+E90+E177+E107+E38+E125</f>
        <v>53325.4</v>
      </c>
      <c r="F230" s="15">
        <f>F20+F194+F210+F73+F140+F55+F159+F90+F177+F107+F38+F125+0.1</f>
        <v>54419.6</v>
      </c>
      <c r="G230" s="15">
        <f t="shared" si="25"/>
        <v>102.0519302246209</v>
      </c>
      <c r="H230" s="15">
        <f t="shared" si="24"/>
        <v>1513.757997218359</v>
      </c>
      <c r="J230" s="2"/>
    </row>
    <row r="231" spans="1:10" ht="12.75">
      <c r="A231" s="28" t="s">
        <v>37</v>
      </c>
      <c r="B231" s="41" t="s">
        <v>53</v>
      </c>
      <c r="C231" s="13" t="s">
        <v>38</v>
      </c>
      <c r="D231" s="15">
        <f>D21+D39+D56+D74+D91+D108+D126+D141+D160+D178+D195+D211</f>
        <v>0</v>
      </c>
      <c r="E231" s="15">
        <f>E21+E39+E56+E74+E91+E108+E126+E141+E160+E178+E195+E211</f>
        <v>979</v>
      </c>
      <c r="F231" s="15">
        <f>F21+F39+F56+F74+F91+F108+F126+F141+F160+F178+F195+F211</f>
        <v>978.5</v>
      </c>
      <c r="G231" s="15">
        <f t="shared" si="25"/>
        <v>99.94892747701736</v>
      </c>
      <c r="H231" s="15"/>
      <c r="J231" s="2"/>
    </row>
    <row r="232" spans="1:10" ht="12.75">
      <c r="A232" s="22" t="s">
        <v>1</v>
      </c>
      <c r="B232" s="34"/>
      <c r="C232" s="29" t="s">
        <v>0</v>
      </c>
      <c r="D232" s="30">
        <f>D233+D234+D236+D235</f>
        <v>2833111.3000000003</v>
      </c>
      <c r="E232" s="30">
        <f>E233+E234+E236+E235</f>
        <v>3371118.5999999996</v>
      </c>
      <c r="F232" s="30">
        <f>F233+F234+F236+F235</f>
        <v>3340419.9</v>
      </c>
      <c r="G232" s="21">
        <f>F232*100/E232</f>
        <v>99.08936161427249</v>
      </c>
      <c r="H232" s="21">
        <f>F232*100/D232</f>
        <v>117.90641264252483</v>
      </c>
      <c r="J232" s="2"/>
    </row>
    <row r="233" spans="1:10" ht="22.5">
      <c r="A233" s="71" t="s">
        <v>61</v>
      </c>
      <c r="B233" s="33" t="s">
        <v>48</v>
      </c>
      <c r="C233" s="31" t="s">
        <v>20</v>
      </c>
      <c r="D233" s="14">
        <f>D23-39973.3</f>
        <v>2833111.3000000003</v>
      </c>
      <c r="E233" s="14">
        <f>E23-39031</f>
        <v>3317971.9</v>
      </c>
      <c r="F233" s="14">
        <f>F23-39031</f>
        <v>3279787.5</v>
      </c>
      <c r="G233" s="15">
        <f>F233*100/E233</f>
        <v>98.84916445494912</v>
      </c>
      <c r="H233" s="15">
        <f>F233*100/D233</f>
        <v>115.76627787266952</v>
      </c>
      <c r="J233" s="2"/>
    </row>
    <row r="234" spans="1:10" ht="12.75" customHeight="1">
      <c r="A234" s="71" t="s">
        <v>65</v>
      </c>
      <c r="B234" s="11" t="s">
        <v>49</v>
      </c>
      <c r="C234" s="32" t="s">
        <v>19</v>
      </c>
      <c r="D234" s="15">
        <f>D24+D95+D181+D77</f>
        <v>0</v>
      </c>
      <c r="E234" s="15">
        <f>E24+E95+E163+E198+E214+E146+E77+E111+E181</f>
        <v>58099.3</v>
      </c>
      <c r="F234" s="15">
        <f>F24+F95+F163+F198+F214+F146+F77+F111+F181-0.1</f>
        <v>65585</v>
      </c>
      <c r="G234" s="15">
        <f>F234*100/E234</f>
        <v>112.88432046513469</v>
      </c>
      <c r="H234" s="15"/>
      <c r="J234" s="2"/>
    </row>
    <row r="235" spans="1:10" ht="63" customHeight="1" hidden="1">
      <c r="A235" s="71" t="s">
        <v>64</v>
      </c>
      <c r="B235" s="12" t="s">
        <v>59</v>
      </c>
      <c r="C235" s="13" t="s">
        <v>59</v>
      </c>
      <c r="D235" s="15"/>
      <c r="E235" s="15"/>
      <c r="F235" s="15"/>
      <c r="G235" s="15"/>
      <c r="H235" s="15"/>
      <c r="J235" s="2"/>
    </row>
    <row r="236" spans="1:10" ht="22.5">
      <c r="A236" s="71" t="s">
        <v>60</v>
      </c>
      <c r="B236" s="12"/>
      <c r="C236" s="16" t="s">
        <v>58</v>
      </c>
      <c r="D236" s="15">
        <f>D26</f>
        <v>0</v>
      </c>
      <c r="E236" s="15">
        <f>E26</f>
        <v>-4952.6</v>
      </c>
      <c r="F236" s="15">
        <f>F26</f>
        <v>-4952.6</v>
      </c>
      <c r="G236" s="15">
        <f>F236*100/E236</f>
        <v>100</v>
      </c>
      <c r="H236" s="15"/>
      <c r="J236" s="2"/>
    </row>
    <row r="237" spans="1:10" ht="12.75">
      <c r="A237" s="18"/>
      <c r="B237" s="19"/>
      <c r="C237" s="20" t="s">
        <v>4</v>
      </c>
      <c r="D237" s="21">
        <f>D232+D218</f>
        <v>3825139.8000000003</v>
      </c>
      <c r="E237" s="21">
        <f>E232+E218</f>
        <v>4518614.499999999</v>
      </c>
      <c r="F237" s="21">
        <f>F232+F218</f>
        <v>4519123.4</v>
      </c>
      <c r="G237" s="21">
        <f>F237*100/E237</f>
        <v>100.01126230175204</v>
      </c>
      <c r="H237" s="21">
        <f>F237*100/D237</f>
        <v>118.14269899364201</v>
      </c>
      <c r="J237" s="2"/>
    </row>
    <row r="238" spans="3:5" ht="12.75">
      <c r="C238" s="5"/>
      <c r="D238" s="5"/>
      <c r="E238" s="5"/>
    </row>
    <row r="239" spans="3:6" ht="12.75">
      <c r="C239" s="6" t="s">
        <v>55</v>
      </c>
      <c r="D239" s="6"/>
      <c r="E239" s="52" t="e">
        <f>#REF!=E232-E233</f>
        <v>#REF!</v>
      </c>
      <c r="F239" s="4"/>
    </row>
    <row r="240" spans="3:6" ht="12.75" hidden="1">
      <c r="C240" s="6"/>
      <c r="D240" s="6"/>
      <c r="E240" s="6"/>
      <c r="F240" s="3"/>
    </row>
    <row r="241" spans="1:6" ht="12.75" hidden="1">
      <c r="A241" s="2"/>
      <c r="C241" s="6"/>
      <c r="D241" s="6"/>
      <c r="E241" s="6"/>
      <c r="F241" s="4"/>
    </row>
    <row r="242" spans="3:6" ht="12.75" hidden="1">
      <c r="C242" s="7"/>
      <c r="D242" s="7"/>
      <c r="E242" s="7"/>
      <c r="F242" s="4"/>
    </row>
    <row r="243" spans="3:6" ht="12.75" hidden="1">
      <c r="C243" s="7"/>
      <c r="D243" s="7"/>
      <c r="E243" s="7"/>
      <c r="F243" s="4"/>
    </row>
    <row r="244" spans="1:6" ht="12.75" hidden="1">
      <c r="A244" s="2" t="e">
        <f>#REF!+#REF!</f>
        <v>#REF!</v>
      </c>
      <c r="C244" s="8"/>
      <c r="D244" s="8"/>
      <c r="E244" s="8"/>
      <c r="F244" s="4"/>
    </row>
    <row r="245" spans="1:6" ht="12.75" hidden="1">
      <c r="A245" s="2" t="e">
        <f>#REF!+#REF!</f>
        <v>#REF!</v>
      </c>
      <c r="C245" s="7"/>
      <c r="D245" s="7"/>
      <c r="E245" s="7"/>
      <c r="F245" s="4"/>
    </row>
    <row r="246" spans="1:6" ht="12.75" hidden="1">
      <c r="A246" s="2" t="e">
        <f>#REF!+#REF!</f>
        <v>#REF!</v>
      </c>
      <c r="C246" s="6"/>
      <c r="D246" s="6"/>
      <c r="E246" s="6"/>
      <c r="F246" s="4"/>
    </row>
    <row r="247" spans="1:6" ht="12.75" hidden="1">
      <c r="A247" s="2" t="e">
        <f>#REF!+#REF!</f>
        <v>#REF!</v>
      </c>
      <c r="C247" s="6"/>
      <c r="D247" s="6"/>
      <c r="E247" s="6"/>
      <c r="F247" s="4"/>
    </row>
    <row r="248" spans="3:6" ht="12.75" hidden="1">
      <c r="C248" s="6"/>
      <c r="D248" s="6"/>
      <c r="E248" s="6"/>
      <c r="F248" s="4"/>
    </row>
    <row r="249" spans="3:6" ht="12.75" hidden="1">
      <c r="C249" s="5"/>
      <c r="D249" s="5"/>
      <c r="E249" s="5"/>
      <c r="F249" s="4"/>
    </row>
    <row r="250" spans="3:6" ht="12.75">
      <c r="C250" s="5"/>
      <c r="D250" s="5"/>
      <c r="E250" s="5"/>
      <c r="F250" s="42"/>
    </row>
    <row r="251" spans="3:6" ht="12.75">
      <c r="C251" s="5"/>
      <c r="D251" s="5"/>
      <c r="E251" s="5"/>
      <c r="F251" s="4"/>
    </row>
    <row r="252" spans="3:6" ht="12.75">
      <c r="C252" s="5"/>
      <c r="D252" s="42"/>
      <c r="E252" s="42"/>
      <c r="F252" s="42"/>
    </row>
    <row r="253" spans="4:6" ht="12.75">
      <c r="D253" s="2"/>
      <c r="E253" s="2"/>
      <c r="F253" s="2"/>
    </row>
    <row r="254" ht="12.75">
      <c r="F254" s="4"/>
    </row>
    <row r="255" ht="12.75">
      <c r="F255" s="4"/>
    </row>
    <row r="256" spans="3:6" ht="12.75">
      <c r="C256" s="5"/>
      <c r="D256" s="5"/>
      <c r="E256" s="5"/>
      <c r="F256" s="4"/>
    </row>
    <row r="257" spans="3:6" ht="12.75">
      <c r="C257" s="5"/>
      <c r="D257" s="5"/>
      <c r="E257" s="5"/>
      <c r="F257" s="4"/>
    </row>
    <row r="258" spans="3:6" ht="12.75">
      <c r="C258" s="5"/>
      <c r="D258" s="5"/>
      <c r="E258" s="5"/>
      <c r="F258" s="4"/>
    </row>
    <row r="259" spans="3:6" ht="12.75">
      <c r="C259" s="5"/>
      <c r="D259" s="5"/>
      <c r="E259" s="5"/>
      <c r="F259" s="4"/>
    </row>
    <row r="260" spans="3:6" ht="12.75">
      <c r="C260" s="5"/>
      <c r="D260" s="5"/>
      <c r="E260" s="5"/>
      <c r="F260" s="3"/>
    </row>
    <row r="261" spans="3:6" ht="12.75">
      <c r="C261" s="5"/>
      <c r="D261" s="5"/>
      <c r="E261" s="5"/>
      <c r="F261" s="4"/>
    </row>
    <row r="262" spans="3:6" ht="12.75">
      <c r="C262" s="5"/>
      <c r="D262" s="5"/>
      <c r="E262" s="5"/>
      <c r="F262" s="4"/>
    </row>
  </sheetData>
  <sheetProtection password="CF7A" sheet="1"/>
  <mergeCells count="34">
    <mergeCell ref="A45:H45"/>
    <mergeCell ref="A29:H29"/>
    <mergeCell ref="A4:A6"/>
    <mergeCell ref="C4:C6"/>
    <mergeCell ref="A62:F62"/>
    <mergeCell ref="A97:F97"/>
    <mergeCell ref="A63:H63"/>
    <mergeCell ref="A28:F28"/>
    <mergeCell ref="A1:H1"/>
    <mergeCell ref="G4:G6"/>
    <mergeCell ref="A2:F2"/>
    <mergeCell ref="E4:E6"/>
    <mergeCell ref="D4:D6"/>
    <mergeCell ref="H4:H6"/>
    <mergeCell ref="A166:F166"/>
    <mergeCell ref="F4:F6"/>
    <mergeCell ref="A114:H114"/>
    <mergeCell ref="A98:H98"/>
    <mergeCell ref="A80:H80"/>
    <mergeCell ref="A113:F113"/>
    <mergeCell ref="C44:F44"/>
    <mergeCell ref="A148:F148"/>
    <mergeCell ref="A7:H7"/>
    <mergeCell ref="A79:F79"/>
    <mergeCell ref="A130:F130"/>
    <mergeCell ref="A217:H217"/>
    <mergeCell ref="A201:H201"/>
    <mergeCell ref="A184:H184"/>
    <mergeCell ref="A167:H167"/>
    <mergeCell ref="A149:H149"/>
    <mergeCell ref="A131:H131"/>
    <mergeCell ref="A183:F183"/>
    <mergeCell ref="A216:F216"/>
    <mergeCell ref="A200:F200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1">
      <selection activeCell="A149" sqref="A149:IV149"/>
    </sheetView>
  </sheetViews>
  <sheetFormatPr defaultColWidth="9.00390625" defaultRowHeight="12.75"/>
  <cols>
    <col min="2" max="2" width="44.875" style="0" customWidth="1"/>
    <col min="3" max="3" width="14.875" style="0" customWidth="1"/>
    <col min="4" max="4" width="14.50390625" style="0" customWidth="1"/>
    <col min="5" max="5" width="12.25390625" style="0" customWidth="1"/>
    <col min="6" max="6" width="11.875" style="0" customWidth="1"/>
    <col min="7" max="7" width="13.00390625" style="0" customWidth="1"/>
    <col min="9" max="9" width="13.375" style="0" hidden="1" customWidth="1"/>
    <col min="10" max="10" width="12.75390625" style="0" hidden="1" customWidth="1"/>
    <col min="11" max="11" width="13.75390625" style="0" customWidth="1"/>
    <col min="12" max="12" width="13.25390625" style="0" hidden="1" customWidth="1"/>
    <col min="13" max="13" width="13.75390625" style="0" hidden="1" customWidth="1"/>
    <col min="14" max="14" width="13.75390625" style="0" customWidth="1"/>
  </cols>
  <sheetData>
    <row r="1" spans="1:15" ht="15">
      <c r="A1" s="190" t="s">
        <v>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3.5" thickBot="1">
      <c r="A2" s="76"/>
      <c r="B2" s="73"/>
      <c r="C2" s="120"/>
      <c r="D2" s="109"/>
      <c r="E2" s="79"/>
      <c r="F2" s="110"/>
      <c r="G2" s="110"/>
      <c r="H2" s="81"/>
      <c r="I2" s="81"/>
      <c r="J2" s="81"/>
      <c r="K2" s="83"/>
      <c r="L2" s="80"/>
      <c r="M2" s="83"/>
      <c r="N2" s="108"/>
      <c r="O2" s="84"/>
    </row>
    <row r="3" spans="1:15" ht="13.5">
      <c r="A3" s="191" t="s">
        <v>77</v>
      </c>
      <c r="B3" s="193" t="s">
        <v>78</v>
      </c>
      <c r="C3" s="195" t="s">
        <v>79</v>
      </c>
      <c r="D3" s="195"/>
      <c r="E3" s="195"/>
      <c r="F3" s="196" t="s">
        <v>80</v>
      </c>
      <c r="G3" s="196"/>
      <c r="H3" s="196"/>
      <c r="I3" s="197" t="s">
        <v>81</v>
      </c>
      <c r="J3" s="198"/>
      <c r="K3" s="198"/>
      <c r="L3" s="198"/>
      <c r="M3" s="198"/>
      <c r="N3" s="198"/>
      <c r="O3" s="199"/>
    </row>
    <row r="4" spans="1:15" ht="39" customHeight="1">
      <c r="A4" s="192"/>
      <c r="B4" s="194"/>
      <c r="C4" s="200" t="s">
        <v>82</v>
      </c>
      <c r="D4" s="200" t="s">
        <v>284</v>
      </c>
      <c r="E4" s="202" t="s">
        <v>83</v>
      </c>
      <c r="F4" s="200" t="s">
        <v>82</v>
      </c>
      <c r="G4" s="209" t="s">
        <v>284</v>
      </c>
      <c r="H4" s="211" t="s">
        <v>83</v>
      </c>
      <c r="I4" s="204" t="s">
        <v>84</v>
      </c>
      <c r="J4" s="204" t="s">
        <v>85</v>
      </c>
      <c r="K4" s="216" t="s">
        <v>82</v>
      </c>
      <c r="L4" s="204" t="s">
        <v>86</v>
      </c>
      <c r="M4" s="204" t="s">
        <v>85</v>
      </c>
      <c r="N4" s="205" t="s">
        <v>285</v>
      </c>
      <c r="O4" s="206" t="s">
        <v>83</v>
      </c>
    </row>
    <row r="5" spans="1:15" ht="3" customHeight="1">
      <c r="A5" s="192"/>
      <c r="B5" s="194"/>
      <c r="C5" s="201"/>
      <c r="D5" s="200"/>
      <c r="E5" s="203"/>
      <c r="F5" s="201"/>
      <c r="G5" s="210"/>
      <c r="H5" s="212"/>
      <c r="I5" s="204"/>
      <c r="J5" s="204"/>
      <c r="K5" s="217"/>
      <c r="L5" s="204"/>
      <c r="M5" s="204"/>
      <c r="N5" s="205"/>
      <c r="O5" s="207"/>
    </row>
    <row r="6" spans="1:15" ht="12.75">
      <c r="A6" s="192"/>
      <c r="B6" s="213" t="s">
        <v>87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spans="1:15" ht="1.5" customHeight="1">
      <c r="A7" s="19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1:15" ht="12.75" hidden="1">
      <c r="A8" s="192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15" ht="12" customHeight="1">
      <c r="A9" s="164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31"/>
      <c r="M9" s="162"/>
      <c r="N9" s="162"/>
      <c r="O9" s="163"/>
    </row>
    <row r="10" spans="1:15" ht="19.5" customHeight="1">
      <c r="A10" s="143" t="s">
        <v>88</v>
      </c>
      <c r="B10" s="144" t="s">
        <v>89</v>
      </c>
      <c r="C10" s="145">
        <v>427190.6</v>
      </c>
      <c r="D10" s="145">
        <v>363301</v>
      </c>
      <c r="E10" s="145">
        <v>85.04424020565996</v>
      </c>
      <c r="F10" s="145">
        <v>251778.5</v>
      </c>
      <c r="G10" s="145">
        <v>242128.8</v>
      </c>
      <c r="H10" s="146">
        <v>96.167385221534</v>
      </c>
      <c r="I10" s="145">
        <v>678969.1000000001</v>
      </c>
      <c r="J10" s="145">
        <v>14508</v>
      </c>
      <c r="K10" s="145">
        <v>664461.1</v>
      </c>
      <c r="L10" s="145">
        <v>605429.8</v>
      </c>
      <c r="M10" s="145">
        <v>14459.099999999999</v>
      </c>
      <c r="N10" s="145">
        <v>590970.7</v>
      </c>
      <c r="O10" s="147">
        <v>88.93984914993518</v>
      </c>
    </row>
    <row r="11" spans="1:15" ht="21" customHeight="1">
      <c r="A11" s="95" t="s">
        <v>90</v>
      </c>
      <c r="B11" s="96" t="s">
        <v>91</v>
      </c>
      <c r="C11" s="166">
        <v>5222.2</v>
      </c>
      <c r="D11" s="166">
        <v>4764.4</v>
      </c>
      <c r="E11" s="165">
        <v>91.23357971736048</v>
      </c>
      <c r="F11" s="167">
        <v>48680.8</v>
      </c>
      <c r="G11" s="167">
        <v>48427.9</v>
      </c>
      <c r="H11" s="97">
        <v>99.48049333618182</v>
      </c>
      <c r="I11" s="156">
        <v>53903</v>
      </c>
      <c r="J11" s="136"/>
      <c r="K11" s="106">
        <v>53903</v>
      </c>
      <c r="L11" s="156">
        <v>53192.3</v>
      </c>
      <c r="M11" s="136"/>
      <c r="N11" s="106">
        <v>53192.3</v>
      </c>
      <c r="O11" s="98">
        <v>98.68152050906258</v>
      </c>
    </row>
    <row r="12" spans="1:15" ht="31.5" customHeight="1">
      <c r="A12" s="95" t="s">
        <v>92</v>
      </c>
      <c r="B12" s="96" t="s">
        <v>93</v>
      </c>
      <c r="C12" s="166">
        <v>9835.2</v>
      </c>
      <c r="D12" s="166">
        <v>9503.1</v>
      </c>
      <c r="E12" s="165">
        <v>96.62335285505124</v>
      </c>
      <c r="F12" s="167">
        <v>0</v>
      </c>
      <c r="G12" s="167"/>
      <c r="H12" s="97">
        <v>0</v>
      </c>
      <c r="I12" s="156">
        <v>9835.2</v>
      </c>
      <c r="J12" s="136"/>
      <c r="K12" s="106">
        <v>9835.2</v>
      </c>
      <c r="L12" s="156">
        <v>9503.1</v>
      </c>
      <c r="M12" s="136"/>
      <c r="N12" s="106">
        <v>9503.1</v>
      </c>
      <c r="O12" s="98">
        <v>96.62335285505124</v>
      </c>
    </row>
    <row r="13" spans="1:15" ht="28.5" customHeight="1">
      <c r="A13" s="95" t="s">
        <v>94</v>
      </c>
      <c r="B13" s="96" t="s">
        <v>95</v>
      </c>
      <c r="C13" s="166">
        <v>170752.8</v>
      </c>
      <c r="D13" s="166">
        <v>163619.2</v>
      </c>
      <c r="E13" s="165">
        <v>95.82226470078383</v>
      </c>
      <c r="F13" s="167">
        <v>139027.5</v>
      </c>
      <c r="G13" s="167">
        <v>135126.2</v>
      </c>
      <c r="H13" s="97">
        <v>97.19386452320585</v>
      </c>
      <c r="I13" s="156">
        <v>309780.3</v>
      </c>
      <c r="J13" s="136">
        <v>6855.4</v>
      </c>
      <c r="K13" s="106">
        <v>302924.89999999997</v>
      </c>
      <c r="L13" s="156">
        <v>298745.4</v>
      </c>
      <c r="M13" s="136">
        <v>6855.4</v>
      </c>
      <c r="N13" s="106">
        <v>291890</v>
      </c>
      <c r="O13" s="98">
        <v>96.35721593041708</v>
      </c>
    </row>
    <row r="14" spans="1:15" ht="18" customHeight="1">
      <c r="A14" s="95" t="s">
        <v>96</v>
      </c>
      <c r="B14" s="96" t="s">
        <v>97</v>
      </c>
      <c r="C14" s="166">
        <v>7.4</v>
      </c>
      <c r="D14" s="166">
        <v>7.4</v>
      </c>
      <c r="E14" s="165">
        <v>100</v>
      </c>
      <c r="F14" s="167">
        <v>0</v>
      </c>
      <c r="G14" s="167"/>
      <c r="H14" s="97">
        <v>0</v>
      </c>
      <c r="I14" s="156">
        <v>7.4</v>
      </c>
      <c r="J14" s="136"/>
      <c r="K14" s="106">
        <v>7.4</v>
      </c>
      <c r="L14" s="156">
        <v>7.4</v>
      </c>
      <c r="M14" s="136"/>
      <c r="N14" s="106">
        <v>7.4</v>
      </c>
      <c r="O14" s="98">
        <v>100</v>
      </c>
    </row>
    <row r="15" spans="1:15" ht="17.25" customHeight="1">
      <c r="A15" s="95" t="s">
        <v>98</v>
      </c>
      <c r="B15" s="96" t="s">
        <v>99</v>
      </c>
      <c r="C15" s="166">
        <v>36240.7</v>
      </c>
      <c r="D15" s="166">
        <v>35848.6</v>
      </c>
      <c r="E15" s="165">
        <v>98.91806725587531</v>
      </c>
      <c r="F15" s="167">
        <v>0</v>
      </c>
      <c r="G15" s="167"/>
      <c r="H15" s="97">
        <v>0</v>
      </c>
      <c r="I15" s="156">
        <v>36240.7</v>
      </c>
      <c r="J15" s="136"/>
      <c r="K15" s="106">
        <v>36240.7</v>
      </c>
      <c r="L15" s="156">
        <v>35848.6</v>
      </c>
      <c r="M15" s="136"/>
      <c r="N15" s="106">
        <v>35848.6</v>
      </c>
      <c r="O15" s="98">
        <v>98.91806725587531</v>
      </c>
    </row>
    <row r="16" spans="1:15" ht="33" customHeight="1" hidden="1">
      <c r="A16" s="95" t="s">
        <v>100</v>
      </c>
      <c r="B16" s="96" t="s">
        <v>101</v>
      </c>
      <c r="C16" s="166"/>
      <c r="D16" s="166"/>
      <c r="E16" s="165"/>
      <c r="F16" s="167"/>
      <c r="G16" s="167"/>
      <c r="H16" s="97" t="e">
        <v>#DIV/0!</v>
      </c>
      <c r="I16" s="156">
        <v>0</v>
      </c>
      <c r="J16" s="136"/>
      <c r="K16" s="106">
        <v>0</v>
      </c>
      <c r="L16" s="156">
        <v>0</v>
      </c>
      <c r="M16" s="136"/>
      <c r="N16" s="106">
        <v>0</v>
      </c>
      <c r="O16" s="98" t="e">
        <v>#DIV/0!</v>
      </c>
    </row>
    <row r="17" spans="1:15" ht="15.75" customHeight="1">
      <c r="A17" s="99" t="s">
        <v>102</v>
      </c>
      <c r="B17" s="96" t="s">
        <v>103</v>
      </c>
      <c r="C17" s="166">
        <v>12015.7</v>
      </c>
      <c r="D17" s="166">
        <v>0</v>
      </c>
      <c r="E17" s="165">
        <v>0</v>
      </c>
      <c r="F17" s="167">
        <v>552</v>
      </c>
      <c r="G17" s="167"/>
      <c r="H17" s="97">
        <v>0</v>
      </c>
      <c r="I17" s="156">
        <v>12567.7</v>
      </c>
      <c r="J17" s="136"/>
      <c r="K17" s="106">
        <v>12567.7</v>
      </c>
      <c r="L17" s="156">
        <v>0</v>
      </c>
      <c r="M17" s="136"/>
      <c r="N17" s="106">
        <v>0</v>
      </c>
      <c r="O17" s="98">
        <v>0</v>
      </c>
    </row>
    <row r="18" spans="1:15" ht="18" customHeight="1">
      <c r="A18" s="95" t="s">
        <v>104</v>
      </c>
      <c r="B18" s="96" t="s">
        <v>105</v>
      </c>
      <c r="C18" s="166">
        <v>193116.6</v>
      </c>
      <c r="D18" s="166">
        <v>149558.3</v>
      </c>
      <c r="E18" s="165">
        <v>77.44455940090079</v>
      </c>
      <c r="F18" s="167">
        <v>63518.2</v>
      </c>
      <c r="G18" s="167">
        <v>58574.7</v>
      </c>
      <c r="H18" s="97">
        <v>92.21719129320415</v>
      </c>
      <c r="I18" s="156">
        <v>256634.8</v>
      </c>
      <c r="J18" s="136">
        <v>7652.6</v>
      </c>
      <c r="K18" s="106">
        <v>248982.19999999998</v>
      </c>
      <c r="L18" s="156">
        <v>208133</v>
      </c>
      <c r="M18" s="137">
        <v>7603.7</v>
      </c>
      <c r="N18" s="106">
        <v>200529.3</v>
      </c>
      <c r="O18" s="98">
        <v>80.53961287192418</v>
      </c>
    </row>
    <row r="19" spans="1:15" ht="18" customHeight="1">
      <c r="A19" s="143" t="s">
        <v>106</v>
      </c>
      <c r="B19" s="144" t="s">
        <v>107</v>
      </c>
      <c r="C19" s="145">
        <v>4025.6</v>
      </c>
      <c r="D19" s="145">
        <v>4025.6</v>
      </c>
      <c r="E19" s="145">
        <v>100</v>
      </c>
      <c r="F19" s="145">
        <v>4025.6</v>
      </c>
      <c r="G19" s="145">
        <v>4025.6</v>
      </c>
      <c r="H19" s="148">
        <v>100</v>
      </c>
      <c r="I19" s="145">
        <v>8051.2</v>
      </c>
      <c r="J19" s="145">
        <v>4025.6</v>
      </c>
      <c r="K19" s="145">
        <v>4025.6</v>
      </c>
      <c r="L19" s="145">
        <v>8051.2</v>
      </c>
      <c r="M19" s="145">
        <v>4025.6</v>
      </c>
      <c r="N19" s="145">
        <v>4025.6</v>
      </c>
      <c r="O19" s="149">
        <v>100</v>
      </c>
    </row>
    <row r="20" spans="1:15" ht="18.75" customHeight="1">
      <c r="A20" s="128" t="s">
        <v>108</v>
      </c>
      <c r="B20" s="96" t="s">
        <v>109</v>
      </c>
      <c r="C20" s="166">
        <v>4025.6</v>
      </c>
      <c r="D20" s="166">
        <v>4025.6</v>
      </c>
      <c r="E20" s="165">
        <v>100</v>
      </c>
      <c r="F20" s="167">
        <v>4025.6</v>
      </c>
      <c r="G20" s="167">
        <v>4025.6</v>
      </c>
      <c r="H20" s="97">
        <v>100</v>
      </c>
      <c r="I20" s="156">
        <v>8051.2</v>
      </c>
      <c r="J20" s="136">
        <v>4025.6</v>
      </c>
      <c r="K20" s="106">
        <v>4025.6</v>
      </c>
      <c r="L20" s="156">
        <v>8051.2</v>
      </c>
      <c r="M20" s="136">
        <v>4025.6</v>
      </c>
      <c r="N20" s="106">
        <v>4025.6</v>
      </c>
      <c r="O20" s="98">
        <v>100</v>
      </c>
    </row>
    <row r="21" spans="1:15" ht="29.25" customHeight="1">
      <c r="A21" s="143" t="s">
        <v>110</v>
      </c>
      <c r="B21" s="150" t="s">
        <v>111</v>
      </c>
      <c r="C21" s="145">
        <v>35301.1</v>
      </c>
      <c r="D21" s="145">
        <v>33703.4</v>
      </c>
      <c r="E21" s="151">
        <v>95.47407871142826</v>
      </c>
      <c r="F21" s="151">
        <v>11472.4</v>
      </c>
      <c r="G21" s="151">
        <v>10345.7</v>
      </c>
      <c r="H21" s="151">
        <v>90.17903838778287</v>
      </c>
      <c r="I21" s="151">
        <v>46773.5</v>
      </c>
      <c r="J21" s="151">
        <v>7460.9</v>
      </c>
      <c r="K21" s="151">
        <v>39312.6</v>
      </c>
      <c r="L21" s="151">
        <v>44049.09999999999</v>
      </c>
      <c r="M21" s="151">
        <v>7454.9</v>
      </c>
      <c r="N21" s="151">
        <v>36594.2</v>
      </c>
      <c r="O21" s="159">
        <v>93.0851686227825</v>
      </c>
    </row>
    <row r="22" spans="1:15" ht="13.5">
      <c r="A22" s="99" t="s">
        <v>112</v>
      </c>
      <c r="B22" s="96" t="s">
        <v>113</v>
      </c>
      <c r="C22" s="166">
        <v>6168.6</v>
      </c>
      <c r="D22" s="166">
        <v>6168.6</v>
      </c>
      <c r="E22" s="165">
        <v>100</v>
      </c>
      <c r="F22" s="167">
        <v>881.2</v>
      </c>
      <c r="G22" s="167">
        <v>881.2</v>
      </c>
      <c r="H22" s="97">
        <v>100</v>
      </c>
      <c r="I22" s="156">
        <v>7049.8</v>
      </c>
      <c r="J22" s="136">
        <v>881.2</v>
      </c>
      <c r="K22" s="106">
        <v>6168.6</v>
      </c>
      <c r="L22" s="156">
        <v>7049.8</v>
      </c>
      <c r="M22" s="136">
        <v>881.2</v>
      </c>
      <c r="N22" s="106">
        <v>6168.6</v>
      </c>
      <c r="O22" s="98">
        <v>100</v>
      </c>
    </row>
    <row r="23" spans="1:15" ht="18.75" customHeight="1">
      <c r="A23" s="128" t="s">
        <v>114</v>
      </c>
      <c r="B23" s="96" t="s">
        <v>115</v>
      </c>
      <c r="C23" s="166">
        <v>12921.1</v>
      </c>
      <c r="D23" s="166">
        <v>11329.4</v>
      </c>
      <c r="E23" s="165">
        <v>87.68138935539544</v>
      </c>
      <c r="F23" s="167">
        <v>2958.7</v>
      </c>
      <c r="G23" s="167">
        <v>2812.7</v>
      </c>
      <c r="H23" s="97">
        <v>95.065400344746</v>
      </c>
      <c r="I23" s="156">
        <v>15879.8</v>
      </c>
      <c r="J23" s="136">
        <v>842</v>
      </c>
      <c r="K23" s="106">
        <v>15037.8</v>
      </c>
      <c r="L23" s="156">
        <v>14142.099999999999</v>
      </c>
      <c r="M23" s="136">
        <v>842</v>
      </c>
      <c r="N23" s="106">
        <v>13300.099999999999</v>
      </c>
      <c r="O23" s="98">
        <v>88.44445331098963</v>
      </c>
    </row>
    <row r="24" spans="1:15" ht="17.25" customHeight="1">
      <c r="A24" s="128" t="s">
        <v>116</v>
      </c>
      <c r="B24" s="96" t="s">
        <v>117</v>
      </c>
      <c r="C24" s="166">
        <v>15897.4</v>
      </c>
      <c r="D24" s="166">
        <v>15891.4</v>
      </c>
      <c r="E24" s="165">
        <v>99.96225797929222</v>
      </c>
      <c r="F24" s="167">
        <v>7280.3</v>
      </c>
      <c r="G24" s="167">
        <v>6299.6</v>
      </c>
      <c r="H24" s="97">
        <v>86.52940126093705</v>
      </c>
      <c r="I24" s="156">
        <v>23177.7</v>
      </c>
      <c r="J24" s="136">
        <v>5491.2</v>
      </c>
      <c r="K24" s="106">
        <v>17686.5</v>
      </c>
      <c r="L24" s="156">
        <v>22191</v>
      </c>
      <c r="M24" s="136">
        <v>5485.2</v>
      </c>
      <c r="N24" s="106">
        <v>16705.8</v>
      </c>
      <c r="O24" s="98">
        <v>94.45509286744127</v>
      </c>
    </row>
    <row r="25" spans="1:15" ht="26.25" customHeight="1">
      <c r="A25" s="99" t="s">
        <v>118</v>
      </c>
      <c r="B25" s="96" t="s">
        <v>119</v>
      </c>
      <c r="C25" s="166">
        <v>314</v>
      </c>
      <c r="D25" s="166">
        <v>314</v>
      </c>
      <c r="E25" s="165">
        <v>100</v>
      </c>
      <c r="F25" s="167">
        <v>352.2</v>
      </c>
      <c r="G25" s="167">
        <v>352.2</v>
      </c>
      <c r="H25" s="97">
        <v>100</v>
      </c>
      <c r="I25" s="156">
        <v>666.2</v>
      </c>
      <c r="J25" s="136">
        <v>246.5</v>
      </c>
      <c r="K25" s="106">
        <v>419.70000000000005</v>
      </c>
      <c r="L25" s="156">
        <v>666.2</v>
      </c>
      <c r="M25" s="136">
        <v>246.5</v>
      </c>
      <c r="N25" s="106">
        <v>419.70000000000005</v>
      </c>
      <c r="O25" s="98">
        <v>100</v>
      </c>
    </row>
    <row r="26" spans="1:15" ht="21" customHeight="1">
      <c r="A26" s="143" t="s">
        <v>120</v>
      </c>
      <c r="B26" s="144" t="s">
        <v>121</v>
      </c>
      <c r="C26" s="145">
        <v>197649.5</v>
      </c>
      <c r="D26" s="145">
        <v>196765.1</v>
      </c>
      <c r="E26" s="145">
        <v>99.55254124093408</v>
      </c>
      <c r="F26" s="145">
        <v>145772.80000000005</v>
      </c>
      <c r="G26" s="145">
        <v>139947</v>
      </c>
      <c r="H26" s="146">
        <v>96.00350682706235</v>
      </c>
      <c r="I26" s="145">
        <v>343422.30000000005</v>
      </c>
      <c r="J26" s="145">
        <v>63789.899999999994</v>
      </c>
      <c r="K26" s="145">
        <v>279632.39999999997</v>
      </c>
      <c r="L26" s="145">
        <v>336712.1</v>
      </c>
      <c r="M26" s="145">
        <v>63508.799999999996</v>
      </c>
      <c r="N26" s="145">
        <v>273203.30000000005</v>
      </c>
      <c r="O26" s="147">
        <v>97.70087443372087</v>
      </c>
    </row>
    <row r="27" spans="1:15" ht="39.75" customHeight="1">
      <c r="A27" s="160" t="s">
        <v>122</v>
      </c>
      <c r="B27" s="100" t="s">
        <v>123</v>
      </c>
      <c r="C27" s="166">
        <v>26227.6</v>
      </c>
      <c r="D27" s="166">
        <v>25546</v>
      </c>
      <c r="E27" s="165">
        <v>97.40121093809574</v>
      </c>
      <c r="F27" s="166">
        <v>19842.1</v>
      </c>
      <c r="G27" s="167">
        <v>19561</v>
      </c>
      <c r="H27" s="97">
        <v>98.58331527408893</v>
      </c>
      <c r="I27" s="156">
        <v>46069.7</v>
      </c>
      <c r="J27" s="136">
        <v>19786.8</v>
      </c>
      <c r="K27" s="106">
        <v>26282.899999999998</v>
      </c>
      <c r="L27" s="156">
        <v>45107</v>
      </c>
      <c r="M27" s="136">
        <v>19505.7</v>
      </c>
      <c r="N27" s="106">
        <v>25601.3</v>
      </c>
      <c r="O27" s="98">
        <v>97.4066788672483</v>
      </c>
    </row>
    <row r="28" spans="1:15" ht="18.75" customHeight="1">
      <c r="A28" s="95" t="s">
        <v>124</v>
      </c>
      <c r="B28" s="96" t="s">
        <v>125</v>
      </c>
      <c r="C28" s="166">
        <v>45109.5</v>
      </c>
      <c r="D28" s="166">
        <v>45108.5</v>
      </c>
      <c r="E28" s="165">
        <v>99.9977831720591</v>
      </c>
      <c r="F28" s="167">
        <v>1158.2</v>
      </c>
      <c r="G28" s="167">
        <v>1158.2</v>
      </c>
      <c r="H28" s="97">
        <v>100</v>
      </c>
      <c r="I28" s="156">
        <v>46267.7</v>
      </c>
      <c r="J28" s="136">
        <v>1076.2</v>
      </c>
      <c r="K28" s="106">
        <v>45191.5</v>
      </c>
      <c r="L28" s="156">
        <v>46266.7</v>
      </c>
      <c r="M28" s="136">
        <v>1076.2</v>
      </c>
      <c r="N28" s="106">
        <v>45190.5</v>
      </c>
      <c r="O28" s="98">
        <v>99.99778719449453</v>
      </c>
    </row>
    <row r="29" spans="1:15" ht="21" customHeight="1">
      <c r="A29" s="95" t="s">
        <v>126</v>
      </c>
      <c r="B29" s="96" t="s">
        <v>127</v>
      </c>
      <c r="C29" s="166">
        <v>5649.8</v>
      </c>
      <c r="D29" s="166">
        <v>5649.8</v>
      </c>
      <c r="E29" s="165">
        <v>100</v>
      </c>
      <c r="F29" s="167">
        <v>0</v>
      </c>
      <c r="G29" s="167"/>
      <c r="H29" s="97">
        <v>0</v>
      </c>
      <c r="I29" s="156">
        <v>5649.8</v>
      </c>
      <c r="J29" s="136"/>
      <c r="K29" s="106">
        <v>5649.8</v>
      </c>
      <c r="L29" s="156">
        <v>5649.8</v>
      </c>
      <c r="M29" s="136"/>
      <c r="N29" s="106">
        <v>5649.8</v>
      </c>
      <c r="O29" s="98">
        <v>100</v>
      </c>
    </row>
    <row r="30" spans="1:15" ht="33" customHeight="1">
      <c r="A30" s="95" t="s">
        <v>126</v>
      </c>
      <c r="B30" s="96" t="s">
        <v>128</v>
      </c>
      <c r="C30" s="166">
        <v>20608.7</v>
      </c>
      <c r="D30" s="166">
        <v>20608.7</v>
      </c>
      <c r="E30" s="165">
        <v>100</v>
      </c>
      <c r="F30" s="167">
        <v>20186.5</v>
      </c>
      <c r="G30" s="167">
        <v>20183.4</v>
      </c>
      <c r="H30" s="97">
        <v>99.98464320214005</v>
      </c>
      <c r="I30" s="156">
        <v>40795.2</v>
      </c>
      <c r="J30" s="136">
        <v>3161.5</v>
      </c>
      <c r="K30" s="106">
        <v>37633.7</v>
      </c>
      <c r="L30" s="156">
        <v>40792.100000000006</v>
      </c>
      <c r="M30" s="136">
        <v>3161.5</v>
      </c>
      <c r="N30" s="106">
        <v>37630.600000000006</v>
      </c>
      <c r="O30" s="98">
        <v>99.99176270204633</v>
      </c>
    </row>
    <row r="31" spans="1:15" ht="19.5" customHeight="1">
      <c r="A31" s="95" t="s">
        <v>126</v>
      </c>
      <c r="B31" s="96" t="s">
        <v>129</v>
      </c>
      <c r="C31" s="166">
        <v>32288.9</v>
      </c>
      <c r="D31" s="166">
        <v>32288.9</v>
      </c>
      <c r="E31" s="165">
        <v>100</v>
      </c>
      <c r="F31" s="167">
        <v>0</v>
      </c>
      <c r="G31" s="167"/>
      <c r="H31" s="97">
        <v>0</v>
      </c>
      <c r="I31" s="156">
        <v>32288.9</v>
      </c>
      <c r="J31" s="136"/>
      <c r="K31" s="106">
        <v>32288.9</v>
      </c>
      <c r="L31" s="156">
        <v>32288.9</v>
      </c>
      <c r="M31" s="136"/>
      <c r="N31" s="106">
        <v>32288.9</v>
      </c>
      <c r="O31" s="98">
        <v>100</v>
      </c>
    </row>
    <row r="32" spans="1:15" ht="45.75" customHeight="1" hidden="1">
      <c r="A32" s="95" t="s">
        <v>130</v>
      </c>
      <c r="B32" s="101" t="s">
        <v>131</v>
      </c>
      <c r="C32" s="166"/>
      <c r="D32" s="166"/>
      <c r="E32" s="165"/>
      <c r="F32" s="167">
        <v>0</v>
      </c>
      <c r="G32" s="167"/>
      <c r="H32" s="97"/>
      <c r="I32" s="156">
        <v>0</v>
      </c>
      <c r="J32" s="136"/>
      <c r="K32" s="106">
        <v>0</v>
      </c>
      <c r="L32" s="156">
        <v>0</v>
      </c>
      <c r="M32" s="136"/>
      <c r="N32" s="106">
        <v>0</v>
      </c>
      <c r="O32" s="98"/>
    </row>
    <row r="33" spans="1:15" ht="61.5" customHeight="1" hidden="1">
      <c r="A33" s="99" t="s">
        <v>130</v>
      </c>
      <c r="B33" s="101" t="s">
        <v>132</v>
      </c>
      <c r="C33" s="166"/>
      <c r="D33" s="166"/>
      <c r="E33" s="165"/>
      <c r="F33" s="167">
        <v>0</v>
      </c>
      <c r="G33" s="167"/>
      <c r="H33" s="97"/>
      <c r="I33" s="156">
        <v>0</v>
      </c>
      <c r="J33" s="136"/>
      <c r="K33" s="106">
        <v>0</v>
      </c>
      <c r="L33" s="156">
        <v>0</v>
      </c>
      <c r="M33" s="136"/>
      <c r="N33" s="106">
        <v>0</v>
      </c>
      <c r="O33" s="98"/>
    </row>
    <row r="34" spans="1:15" ht="33.75" customHeight="1">
      <c r="A34" s="99" t="s">
        <v>130</v>
      </c>
      <c r="B34" s="96" t="s">
        <v>133</v>
      </c>
      <c r="C34" s="166">
        <v>641.4</v>
      </c>
      <c r="D34" s="166">
        <v>641.4</v>
      </c>
      <c r="E34" s="165">
        <v>100</v>
      </c>
      <c r="F34" s="167">
        <v>0</v>
      </c>
      <c r="G34" s="167"/>
      <c r="H34" s="97" t="e">
        <v>#DIV/0!</v>
      </c>
      <c r="I34" s="156">
        <v>641.4</v>
      </c>
      <c r="J34" s="136"/>
      <c r="K34" s="106">
        <v>641.4</v>
      </c>
      <c r="L34" s="156">
        <v>641.4</v>
      </c>
      <c r="M34" s="136"/>
      <c r="N34" s="106">
        <v>641.4</v>
      </c>
      <c r="O34" s="98">
        <v>100</v>
      </c>
    </row>
    <row r="35" spans="1:15" ht="81" customHeight="1" hidden="1">
      <c r="A35" s="99" t="s">
        <v>130</v>
      </c>
      <c r="B35" s="96" t="s">
        <v>134</v>
      </c>
      <c r="C35" s="166"/>
      <c r="D35" s="166"/>
      <c r="E35" s="165" t="e">
        <v>#DIV/0!</v>
      </c>
      <c r="F35" s="167"/>
      <c r="G35" s="167"/>
      <c r="H35" s="97" t="e">
        <v>#DIV/0!</v>
      </c>
      <c r="I35" s="156">
        <v>0</v>
      </c>
      <c r="J35" s="136"/>
      <c r="K35" s="106">
        <v>0</v>
      </c>
      <c r="L35" s="156">
        <v>0</v>
      </c>
      <c r="M35" s="136"/>
      <c r="N35" s="106">
        <v>0</v>
      </c>
      <c r="O35" s="98" t="e">
        <v>#DIV/0!</v>
      </c>
    </row>
    <row r="36" spans="1:15" ht="54" customHeight="1" hidden="1">
      <c r="A36" s="99" t="s">
        <v>130</v>
      </c>
      <c r="B36" s="96" t="s">
        <v>135</v>
      </c>
      <c r="C36" s="166"/>
      <c r="D36" s="166"/>
      <c r="E36" s="165" t="e">
        <v>#DIV/0!</v>
      </c>
      <c r="F36" s="167"/>
      <c r="G36" s="167"/>
      <c r="H36" s="97" t="e">
        <v>#DIV/0!</v>
      </c>
      <c r="I36" s="156">
        <v>0</v>
      </c>
      <c r="J36" s="136"/>
      <c r="K36" s="106">
        <v>0</v>
      </c>
      <c r="L36" s="156">
        <v>0</v>
      </c>
      <c r="M36" s="136"/>
      <c r="N36" s="106">
        <v>0</v>
      </c>
      <c r="O36" s="98" t="e">
        <v>#DIV/0!</v>
      </c>
    </row>
    <row r="37" spans="1:15" ht="28.5" customHeight="1" hidden="1">
      <c r="A37" s="99" t="s">
        <v>130</v>
      </c>
      <c r="B37" s="96" t="s">
        <v>136</v>
      </c>
      <c r="C37" s="166"/>
      <c r="D37" s="166"/>
      <c r="E37" s="165" t="e">
        <v>#DIV/0!</v>
      </c>
      <c r="F37" s="167"/>
      <c r="G37" s="167"/>
      <c r="H37" s="97" t="e">
        <v>#DIV/0!</v>
      </c>
      <c r="I37" s="156">
        <v>0</v>
      </c>
      <c r="J37" s="136"/>
      <c r="K37" s="106">
        <v>0</v>
      </c>
      <c r="L37" s="156">
        <v>0</v>
      </c>
      <c r="M37" s="136"/>
      <c r="N37" s="106">
        <v>0</v>
      </c>
      <c r="O37" s="98" t="e">
        <v>#DIV/0!</v>
      </c>
    </row>
    <row r="38" spans="1:15" ht="56.25" customHeight="1">
      <c r="A38" s="160" t="s">
        <v>130</v>
      </c>
      <c r="B38" s="96" t="s">
        <v>137</v>
      </c>
      <c r="C38" s="166">
        <v>39012.7</v>
      </c>
      <c r="D38" s="166">
        <v>39012.7</v>
      </c>
      <c r="E38" s="165">
        <v>100</v>
      </c>
      <c r="F38" s="167">
        <v>97653.1</v>
      </c>
      <c r="G38" s="167">
        <v>92198.2</v>
      </c>
      <c r="H38" s="97">
        <v>94.41400221805554</v>
      </c>
      <c r="I38" s="156">
        <v>136665.8</v>
      </c>
      <c r="J38" s="136">
        <v>39012.7</v>
      </c>
      <c r="K38" s="106">
        <v>97653.09999999999</v>
      </c>
      <c r="L38" s="156">
        <v>131210.9</v>
      </c>
      <c r="M38" s="136">
        <v>39012.7</v>
      </c>
      <c r="N38" s="106">
        <v>92198.2</v>
      </c>
      <c r="O38" s="98">
        <v>94.41400221805554</v>
      </c>
    </row>
    <row r="39" spans="1:15" ht="42.75" customHeight="1" hidden="1">
      <c r="A39" s="160" t="s">
        <v>130</v>
      </c>
      <c r="B39" s="96" t="s">
        <v>138</v>
      </c>
      <c r="C39" s="166"/>
      <c r="D39" s="166"/>
      <c r="E39" s="165"/>
      <c r="F39" s="167"/>
      <c r="G39" s="167"/>
      <c r="H39" s="97" t="e">
        <v>#DIV/0!</v>
      </c>
      <c r="I39" s="156">
        <v>0</v>
      </c>
      <c r="J39" s="136"/>
      <c r="K39" s="106">
        <v>0</v>
      </c>
      <c r="L39" s="156">
        <v>0</v>
      </c>
      <c r="M39" s="136"/>
      <c r="N39" s="106">
        <v>0</v>
      </c>
      <c r="O39" s="98" t="e">
        <v>#DIV/0!</v>
      </c>
    </row>
    <row r="40" spans="1:15" ht="32.25" customHeight="1" hidden="1">
      <c r="A40" s="99" t="s">
        <v>130</v>
      </c>
      <c r="B40" s="96" t="s">
        <v>139</v>
      </c>
      <c r="C40" s="166"/>
      <c r="D40" s="166"/>
      <c r="E40" s="165" t="e">
        <v>#DIV/0!</v>
      </c>
      <c r="F40" s="167">
        <v>0</v>
      </c>
      <c r="G40" s="167"/>
      <c r="H40" s="97" t="e">
        <v>#DIV/0!</v>
      </c>
      <c r="I40" s="156">
        <v>0</v>
      </c>
      <c r="J40" s="136"/>
      <c r="K40" s="106">
        <v>0</v>
      </c>
      <c r="L40" s="156">
        <v>0</v>
      </c>
      <c r="M40" s="136"/>
      <c r="N40" s="106">
        <v>0</v>
      </c>
      <c r="O40" s="98" t="e">
        <v>#DIV/0!</v>
      </c>
    </row>
    <row r="41" spans="1:15" ht="34.5" customHeight="1" hidden="1">
      <c r="A41" s="99" t="s">
        <v>130</v>
      </c>
      <c r="B41" s="96" t="s">
        <v>140</v>
      </c>
      <c r="C41" s="166"/>
      <c r="D41" s="166"/>
      <c r="E41" s="165"/>
      <c r="F41" s="167"/>
      <c r="G41" s="167"/>
      <c r="H41" s="97" t="e">
        <v>#DIV/0!</v>
      </c>
      <c r="I41" s="156">
        <v>0</v>
      </c>
      <c r="J41" s="136"/>
      <c r="K41" s="106">
        <v>0</v>
      </c>
      <c r="L41" s="156">
        <v>0</v>
      </c>
      <c r="M41" s="136"/>
      <c r="N41" s="106">
        <v>0</v>
      </c>
      <c r="O41" s="98" t="e">
        <v>#DIV/0!</v>
      </c>
    </row>
    <row r="42" spans="1:15" ht="34.5" customHeight="1" hidden="1">
      <c r="A42" s="99" t="s">
        <v>130</v>
      </c>
      <c r="B42" s="96" t="s">
        <v>141</v>
      </c>
      <c r="C42" s="166"/>
      <c r="D42" s="166"/>
      <c r="E42" s="165"/>
      <c r="F42" s="167"/>
      <c r="G42" s="167"/>
      <c r="H42" s="97" t="e">
        <v>#DIV/0!</v>
      </c>
      <c r="I42" s="156">
        <v>0</v>
      </c>
      <c r="J42" s="136"/>
      <c r="K42" s="106">
        <v>0</v>
      </c>
      <c r="L42" s="156">
        <v>0</v>
      </c>
      <c r="M42" s="136"/>
      <c r="N42" s="106">
        <v>0</v>
      </c>
      <c r="O42" s="98" t="e">
        <v>#DIV/0!</v>
      </c>
    </row>
    <row r="43" spans="1:15" ht="57" customHeight="1" hidden="1">
      <c r="A43" s="99" t="s">
        <v>130</v>
      </c>
      <c r="B43" s="96" t="s">
        <v>142</v>
      </c>
      <c r="C43" s="166">
        <v>0</v>
      </c>
      <c r="D43" s="166"/>
      <c r="E43" s="165"/>
      <c r="F43" s="167"/>
      <c r="G43" s="167"/>
      <c r="H43" s="97" t="e">
        <v>#DIV/0!</v>
      </c>
      <c r="I43" s="156">
        <v>0</v>
      </c>
      <c r="J43" s="136"/>
      <c r="K43" s="106">
        <v>0</v>
      </c>
      <c r="L43" s="156">
        <v>0</v>
      </c>
      <c r="M43" s="136"/>
      <c r="N43" s="106">
        <v>0</v>
      </c>
      <c r="O43" s="98" t="e">
        <v>#DIV/0!</v>
      </c>
    </row>
    <row r="44" spans="1:15" ht="33" customHeight="1" hidden="1">
      <c r="A44" s="99" t="s">
        <v>130</v>
      </c>
      <c r="B44" s="96" t="s">
        <v>143</v>
      </c>
      <c r="C44" s="166"/>
      <c r="D44" s="166"/>
      <c r="E44" s="166"/>
      <c r="F44" s="167"/>
      <c r="G44" s="167"/>
      <c r="H44" s="97" t="e">
        <v>#DIV/0!</v>
      </c>
      <c r="I44" s="156">
        <v>0</v>
      </c>
      <c r="J44" s="136"/>
      <c r="K44" s="106">
        <v>0</v>
      </c>
      <c r="L44" s="156">
        <v>0</v>
      </c>
      <c r="M44" s="136"/>
      <c r="N44" s="106">
        <v>0</v>
      </c>
      <c r="O44" s="98" t="e">
        <v>#DIV/0!</v>
      </c>
    </row>
    <row r="45" spans="1:15" ht="45" customHeight="1" hidden="1">
      <c r="A45" s="99" t="s">
        <v>130</v>
      </c>
      <c r="B45" s="96" t="s">
        <v>144</v>
      </c>
      <c r="C45" s="166"/>
      <c r="D45" s="166"/>
      <c r="E45" s="165"/>
      <c r="F45" s="167"/>
      <c r="G45" s="167"/>
      <c r="H45" s="97" t="e">
        <v>#DIV/0!</v>
      </c>
      <c r="I45" s="156">
        <v>0</v>
      </c>
      <c r="J45" s="136"/>
      <c r="K45" s="106">
        <v>0</v>
      </c>
      <c r="L45" s="156">
        <v>0</v>
      </c>
      <c r="M45" s="136"/>
      <c r="N45" s="106">
        <v>0</v>
      </c>
      <c r="O45" s="98" t="e">
        <v>#DIV/0!</v>
      </c>
    </row>
    <row r="46" spans="1:15" ht="21" customHeight="1">
      <c r="A46" s="128" t="s">
        <v>145</v>
      </c>
      <c r="B46" s="96" t="s">
        <v>146</v>
      </c>
      <c r="C46" s="166">
        <v>8095.2</v>
      </c>
      <c r="D46" s="166">
        <v>7941.6</v>
      </c>
      <c r="E46" s="165">
        <v>98.10257930625556</v>
      </c>
      <c r="F46" s="167">
        <v>6180.2</v>
      </c>
      <c r="G46" s="167">
        <v>6093.5</v>
      </c>
      <c r="H46" s="167">
        <v>98.59713277887448</v>
      </c>
      <c r="I46" s="156">
        <v>14275.4</v>
      </c>
      <c r="J46" s="136"/>
      <c r="K46" s="106">
        <v>14275.4</v>
      </c>
      <c r="L46" s="156">
        <v>14035.1</v>
      </c>
      <c r="M46" s="136"/>
      <c r="N46" s="106">
        <v>14035.1</v>
      </c>
      <c r="O46" s="98">
        <v>98.31668464631464</v>
      </c>
    </row>
    <row r="47" spans="1:15" ht="60" customHeight="1">
      <c r="A47" s="95" t="s">
        <v>147</v>
      </c>
      <c r="B47" s="101" t="s">
        <v>148</v>
      </c>
      <c r="C47" s="166">
        <v>3071.7</v>
      </c>
      <c r="D47" s="166">
        <v>3033</v>
      </c>
      <c r="E47" s="166">
        <v>98.74011133899796</v>
      </c>
      <c r="F47" s="167">
        <v>752.7</v>
      </c>
      <c r="G47" s="167">
        <v>752.7</v>
      </c>
      <c r="H47" s="167">
        <v>100</v>
      </c>
      <c r="I47" s="156">
        <v>3824.3999999999996</v>
      </c>
      <c r="J47" s="136">
        <v>752.7</v>
      </c>
      <c r="K47" s="106">
        <v>3071.7</v>
      </c>
      <c r="L47" s="156">
        <v>3785.7</v>
      </c>
      <c r="M47" s="136">
        <v>752.7</v>
      </c>
      <c r="N47" s="106">
        <v>3033</v>
      </c>
      <c r="O47" s="98">
        <v>98.74011133899796</v>
      </c>
    </row>
    <row r="48" spans="1:15" ht="33.75" customHeight="1">
      <c r="A48" s="95" t="s">
        <v>147</v>
      </c>
      <c r="B48" s="101" t="s">
        <v>149</v>
      </c>
      <c r="C48" s="166">
        <v>8600</v>
      </c>
      <c r="D48" s="166">
        <v>8600</v>
      </c>
      <c r="E48" s="166">
        <v>100</v>
      </c>
      <c r="F48" s="167"/>
      <c r="G48" s="167"/>
      <c r="H48" s="167" t="e">
        <v>#DIV/0!</v>
      </c>
      <c r="I48" s="156">
        <v>8600</v>
      </c>
      <c r="J48" s="136"/>
      <c r="K48" s="106">
        <v>8600</v>
      </c>
      <c r="L48" s="156">
        <v>8600</v>
      </c>
      <c r="M48" s="136"/>
      <c r="N48" s="106">
        <v>8600</v>
      </c>
      <c r="O48" s="98">
        <v>100</v>
      </c>
    </row>
    <row r="49" spans="1:15" ht="61.5" customHeight="1">
      <c r="A49" s="95" t="s">
        <v>147</v>
      </c>
      <c r="B49" s="101" t="s">
        <v>150</v>
      </c>
      <c r="C49" s="166">
        <v>6305.5</v>
      </c>
      <c r="D49" s="167">
        <v>6305.5</v>
      </c>
      <c r="E49" s="165">
        <v>100</v>
      </c>
      <c r="F49" s="167">
        <v>0</v>
      </c>
      <c r="G49" s="167"/>
      <c r="H49" s="167" t="e">
        <v>#DIV/0!</v>
      </c>
      <c r="I49" s="156">
        <v>6305.5</v>
      </c>
      <c r="J49" s="136"/>
      <c r="K49" s="106">
        <v>6305.5</v>
      </c>
      <c r="L49" s="156">
        <v>6305.5</v>
      </c>
      <c r="M49" s="136"/>
      <c r="N49" s="106">
        <v>6305.5</v>
      </c>
      <c r="O49" s="98">
        <v>100</v>
      </c>
    </row>
    <row r="50" spans="1:15" ht="37.5" customHeight="1">
      <c r="A50" s="99" t="s">
        <v>147</v>
      </c>
      <c r="B50" s="101" t="s">
        <v>151</v>
      </c>
      <c r="C50" s="166">
        <v>420.1</v>
      </c>
      <c r="D50" s="167">
        <v>420.1</v>
      </c>
      <c r="E50" s="166">
        <v>100</v>
      </c>
      <c r="F50" s="167"/>
      <c r="G50" s="167"/>
      <c r="H50" s="167" t="e">
        <v>#DIV/0!</v>
      </c>
      <c r="I50" s="156">
        <v>420.1</v>
      </c>
      <c r="J50" s="136"/>
      <c r="K50" s="106">
        <v>420.1</v>
      </c>
      <c r="L50" s="156">
        <v>420.1</v>
      </c>
      <c r="M50" s="136"/>
      <c r="N50" s="106">
        <v>420.1</v>
      </c>
      <c r="O50" s="98">
        <v>100</v>
      </c>
    </row>
    <row r="51" spans="1:15" ht="43.5" customHeight="1">
      <c r="A51" s="99" t="s">
        <v>147</v>
      </c>
      <c r="B51" s="101" t="s">
        <v>152</v>
      </c>
      <c r="C51" s="166">
        <v>1618.4</v>
      </c>
      <c r="D51" s="167">
        <v>1608.9</v>
      </c>
      <c r="E51" s="166">
        <v>99.41300049431537</v>
      </c>
      <c r="F51" s="167">
        <v>0</v>
      </c>
      <c r="G51" s="167"/>
      <c r="H51" s="167" t="e">
        <v>#DIV/0!</v>
      </c>
      <c r="I51" s="156">
        <v>1618.4</v>
      </c>
      <c r="J51" s="136"/>
      <c r="K51" s="106">
        <v>1618.4</v>
      </c>
      <c r="L51" s="156">
        <v>1608.9</v>
      </c>
      <c r="M51" s="136"/>
      <c r="N51" s="106">
        <v>1608.9</v>
      </c>
      <c r="O51" s="98">
        <v>99.41300049431537</v>
      </c>
    </row>
    <row r="52" spans="1:15" ht="69" customHeight="1" hidden="1">
      <c r="A52" s="99" t="s">
        <v>147</v>
      </c>
      <c r="B52" s="101" t="s">
        <v>153</v>
      </c>
      <c r="C52" s="166"/>
      <c r="D52" s="167"/>
      <c r="E52" s="166" t="e">
        <v>#DIV/0!</v>
      </c>
      <c r="F52" s="167"/>
      <c r="G52" s="167"/>
      <c r="H52" s="167" t="e">
        <v>#DIV/0!</v>
      </c>
      <c r="I52" s="156">
        <v>0</v>
      </c>
      <c r="J52" s="136"/>
      <c r="K52" s="106">
        <v>0</v>
      </c>
      <c r="L52" s="156">
        <v>0</v>
      </c>
      <c r="M52" s="136"/>
      <c r="N52" s="106">
        <v>0</v>
      </c>
      <c r="O52" s="98" t="e">
        <v>#DIV/0!</v>
      </c>
    </row>
    <row r="53" spans="1:15" ht="49.5" customHeight="1" hidden="1">
      <c r="A53" s="99" t="s">
        <v>147</v>
      </c>
      <c r="B53" s="101" t="s">
        <v>154</v>
      </c>
      <c r="C53" s="166"/>
      <c r="D53" s="167"/>
      <c r="E53" s="166" t="e">
        <v>#DIV/0!</v>
      </c>
      <c r="F53" s="167"/>
      <c r="G53" s="167"/>
      <c r="H53" s="167" t="e">
        <v>#DIV/0!</v>
      </c>
      <c r="I53" s="156">
        <v>0</v>
      </c>
      <c r="J53" s="136"/>
      <c r="K53" s="106">
        <v>0</v>
      </c>
      <c r="L53" s="156">
        <v>0</v>
      </c>
      <c r="M53" s="136"/>
      <c r="N53" s="106">
        <v>0</v>
      </c>
      <c r="O53" s="98" t="e">
        <v>#DIV/0!</v>
      </c>
    </row>
    <row r="54" spans="1:15" ht="50.25" customHeight="1" hidden="1">
      <c r="A54" s="99" t="s">
        <v>147</v>
      </c>
      <c r="B54" s="101" t="s">
        <v>155</v>
      </c>
      <c r="C54" s="166"/>
      <c r="D54" s="167"/>
      <c r="E54" s="166" t="e">
        <v>#DIV/0!</v>
      </c>
      <c r="F54" s="167"/>
      <c r="G54" s="167"/>
      <c r="H54" s="167" t="e">
        <v>#DIV/0!</v>
      </c>
      <c r="I54" s="156">
        <v>0</v>
      </c>
      <c r="J54" s="136"/>
      <c r="K54" s="106">
        <v>0</v>
      </c>
      <c r="L54" s="156">
        <v>0</v>
      </c>
      <c r="M54" s="136"/>
      <c r="N54" s="106">
        <v>0</v>
      </c>
      <c r="O54" s="98" t="e">
        <v>#DIV/0!</v>
      </c>
    </row>
    <row r="55" spans="1:15" ht="82.5" customHeight="1" hidden="1">
      <c r="A55" s="99" t="s">
        <v>147</v>
      </c>
      <c r="B55" s="101" t="s">
        <v>156</v>
      </c>
      <c r="C55" s="166"/>
      <c r="D55" s="167"/>
      <c r="E55" s="166" t="e">
        <v>#DIV/0!</v>
      </c>
      <c r="F55" s="167"/>
      <c r="G55" s="167"/>
      <c r="H55" s="167"/>
      <c r="I55" s="156">
        <v>0</v>
      </c>
      <c r="J55" s="136"/>
      <c r="K55" s="106">
        <v>0</v>
      </c>
      <c r="L55" s="156">
        <v>0</v>
      </c>
      <c r="M55" s="136"/>
      <c r="N55" s="106">
        <v>0</v>
      </c>
      <c r="O55" s="98" t="e">
        <v>#DIV/0!</v>
      </c>
    </row>
    <row r="56" spans="1:15" ht="38.25" customHeight="1" hidden="1">
      <c r="A56" s="99" t="s">
        <v>147</v>
      </c>
      <c r="B56" s="101" t="s">
        <v>157</v>
      </c>
      <c r="C56" s="166">
        <v>0</v>
      </c>
      <c r="D56" s="167">
        <v>0</v>
      </c>
      <c r="E56" s="166"/>
      <c r="F56" s="167"/>
      <c r="G56" s="167"/>
      <c r="H56" s="167" t="e">
        <v>#DIV/0!</v>
      </c>
      <c r="I56" s="156">
        <v>0</v>
      </c>
      <c r="J56" s="136"/>
      <c r="K56" s="106">
        <v>0</v>
      </c>
      <c r="L56" s="156">
        <v>0</v>
      </c>
      <c r="M56" s="136"/>
      <c r="N56" s="106">
        <v>0</v>
      </c>
      <c r="O56" s="98" t="e">
        <v>#DIV/0!</v>
      </c>
    </row>
    <row r="57" spans="1:15" ht="42.75" customHeight="1" hidden="1">
      <c r="A57" s="99" t="s">
        <v>147</v>
      </c>
      <c r="B57" s="101" t="s">
        <v>158</v>
      </c>
      <c r="C57" s="166">
        <v>0</v>
      </c>
      <c r="D57" s="167">
        <v>0</v>
      </c>
      <c r="E57" s="166"/>
      <c r="F57" s="167"/>
      <c r="G57" s="167"/>
      <c r="H57" s="167" t="e">
        <v>#DIV/0!</v>
      </c>
      <c r="I57" s="156">
        <v>0</v>
      </c>
      <c r="J57" s="136"/>
      <c r="K57" s="106">
        <v>0</v>
      </c>
      <c r="L57" s="156">
        <v>0</v>
      </c>
      <c r="M57" s="136"/>
      <c r="N57" s="106">
        <v>0</v>
      </c>
      <c r="O57" s="98" t="e">
        <v>#DIV/0!</v>
      </c>
    </row>
    <row r="58" spans="1:15" ht="19.5" customHeight="1">
      <c r="A58" s="143" t="s">
        <v>159</v>
      </c>
      <c r="B58" s="144" t="s">
        <v>160</v>
      </c>
      <c r="C58" s="145">
        <v>950050.2999999997</v>
      </c>
      <c r="D58" s="145">
        <v>891555.2999999999</v>
      </c>
      <c r="E58" s="145">
        <v>93.84295757814088</v>
      </c>
      <c r="F58" s="152">
        <v>245480.2</v>
      </c>
      <c r="G58" s="152">
        <v>228892.4</v>
      </c>
      <c r="H58" s="152">
        <v>93.24271366896393</v>
      </c>
      <c r="I58" s="169">
        <v>1195530.4999999998</v>
      </c>
      <c r="J58" s="145">
        <v>121339.29999999997</v>
      </c>
      <c r="K58" s="145">
        <v>1074191.2</v>
      </c>
      <c r="L58" s="145">
        <v>1120447.7</v>
      </c>
      <c r="M58" s="145">
        <v>120247.8</v>
      </c>
      <c r="N58" s="145">
        <v>1000199.9000000001</v>
      </c>
      <c r="O58" s="147">
        <v>93.111905962365</v>
      </c>
    </row>
    <row r="59" spans="1:15" ht="78" customHeight="1" hidden="1">
      <c r="A59" s="95" t="s">
        <v>161</v>
      </c>
      <c r="B59" s="96" t="s">
        <v>162</v>
      </c>
      <c r="C59" s="166"/>
      <c r="D59" s="166"/>
      <c r="E59" s="165" t="e">
        <v>#DIV/0!</v>
      </c>
      <c r="F59" s="167">
        <v>0</v>
      </c>
      <c r="G59" s="167">
        <v>0</v>
      </c>
      <c r="H59" s="97">
        <v>0</v>
      </c>
      <c r="I59" s="156">
        <v>0</v>
      </c>
      <c r="J59" s="136"/>
      <c r="K59" s="106">
        <v>0</v>
      </c>
      <c r="L59" s="156">
        <v>0</v>
      </c>
      <c r="M59" s="136"/>
      <c r="N59" s="106">
        <v>0</v>
      </c>
      <c r="O59" s="98" t="e">
        <v>#DIV/0!</v>
      </c>
    </row>
    <row r="60" spans="1:15" ht="50.25" customHeight="1">
      <c r="A60" s="95" t="s">
        <v>161</v>
      </c>
      <c r="B60" s="96" t="s">
        <v>163</v>
      </c>
      <c r="C60" s="166">
        <v>1716</v>
      </c>
      <c r="D60" s="166">
        <v>1629.6</v>
      </c>
      <c r="E60" s="165">
        <v>94.96503496503496</v>
      </c>
      <c r="F60" s="167"/>
      <c r="G60" s="167"/>
      <c r="H60" s="97">
        <v>0</v>
      </c>
      <c r="I60" s="156">
        <v>1716</v>
      </c>
      <c r="J60" s="136"/>
      <c r="K60" s="106">
        <v>1716</v>
      </c>
      <c r="L60" s="156">
        <v>1629.6</v>
      </c>
      <c r="M60" s="136"/>
      <c r="N60" s="106">
        <v>1629.6</v>
      </c>
      <c r="O60" s="98">
        <v>94.96503496503496</v>
      </c>
    </row>
    <row r="61" spans="1:15" ht="51" customHeight="1" hidden="1">
      <c r="A61" s="95" t="s">
        <v>161</v>
      </c>
      <c r="B61" s="96" t="s">
        <v>164</v>
      </c>
      <c r="C61" s="166">
        <v>0</v>
      </c>
      <c r="D61" s="166">
        <v>0</v>
      </c>
      <c r="E61" s="165" t="e">
        <v>#DIV/0!</v>
      </c>
      <c r="F61" s="167"/>
      <c r="G61" s="167"/>
      <c r="H61" s="97">
        <v>0</v>
      </c>
      <c r="I61" s="156">
        <v>0</v>
      </c>
      <c r="J61" s="136"/>
      <c r="K61" s="106">
        <v>0</v>
      </c>
      <c r="L61" s="156">
        <v>0</v>
      </c>
      <c r="M61" s="136"/>
      <c r="N61" s="106">
        <v>0</v>
      </c>
      <c r="O61" s="98"/>
    </row>
    <row r="62" spans="1:15" ht="30.75" customHeight="1" hidden="1">
      <c r="A62" s="95" t="s">
        <v>161</v>
      </c>
      <c r="B62" s="96" t="s">
        <v>165</v>
      </c>
      <c r="C62" s="166"/>
      <c r="D62" s="166"/>
      <c r="E62" s="165" t="e">
        <v>#DIV/0!</v>
      </c>
      <c r="F62" s="167"/>
      <c r="G62" s="167"/>
      <c r="H62" s="97">
        <v>0</v>
      </c>
      <c r="I62" s="156">
        <v>0</v>
      </c>
      <c r="J62" s="136"/>
      <c r="K62" s="106">
        <v>0</v>
      </c>
      <c r="L62" s="156">
        <v>0</v>
      </c>
      <c r="M62" s="136"/>
      <c r="N62" s="106">
        <v>0</v>
      </c>
      <c r="O62" s="98"/>
    </row>
    <row r="63" spans="1:15" ht="60" customHeight="1">
      <c r="A63" s="95" t="s">
        <v>161</v>
      </c>
      <c r="B63" s="96" t="s">
        <v>166</v>
      </c>
      <c r="C63" s="166">
        <v>571892.6</v>
      </c>
      <c r="D63" s="166">
        <v>571527.8</v>
      </c>
      <c r="E63" s="165">
        <v>99.93621179920846</v>
      </c>
      <c r="F63" s="167"/>
      <c r="G63" s="167"/>
      <c r="H63" s="97">
        <v>0</v>
      </c>
      <c r="I63" s="156">
        <v>571892.6</v>
      </c>
      <c r="J63" s="136"/>
      <c r="K63" s="106">
        <v>571892.6</v>
      </c>
      <c r="L63" s="156">
        <v>571527.8</v>
      </c>
      <c r="M63" s="136"/>
      <c r="N63" s="106">
        <v>571527.8</v>
      </c>
      <c r="O63" s="98"/>
    </row>
    <row r="64" spans="1:15" ht="90.75" customHeight="1">
      <c r="A64" s="95" t="s">
        <v>161</v>
      </c>
      <c r="B64" s="96" t="s">
        <v>167</v>
      </c>
      <c r="C64" s="166">
        <v>39248.5</v>
      </c>
      <c r="D64" s="166">
        <v>25257.1</v>
      </c>
      <c r="E64" s="165">
        <v>64.35175866593627</v>
      </c>
      <c r="F64" s="167"/>
      <c r="G64" s="167"/>
      <c r="H64" s="97">
        <v>0</v>
      </c>
      <c r="I64" s="156">
        <v>39248.5</v>
      </c>
      <c r="J64" s="136"/>
      <c r="K64" s="106">
        <v>39248.5</v>
      </c>
      <c r="L64" s="156">
        <v>25257.1</v>
      </c>
      <c r="M64" s="136"/>
      <c r="N64" s="106">
        <v>25257.1</v>
      </c>
      <c r="O64" s="98">
        <v>64.35175866593627</v>
      </c>
    </row>
    <row r="65" spans="1:15" ht="89.25" customHeight="1">
      <c r="A65" s="95" t="s">
        <v>161</v>
      </c>
      <c r="B65" s="96" t="s">
        <v>168</v>
      </c>
      <c r="C65" s="166">
        <v>2760.2</v>
      </c>
      <c r="D65" s="166">
        <v>2760.2</v>
      </c>
      <c r="E65" s="165">
        <v>100</v>
      </c>
      <c r="F65" s="167"/>
      <c r="G65" s="167"/>
      <c r="H65" s="97">
        <v>0</v>
      </c>
      <c r="I65" s="156">
        <v>2760.2</v>
      </c>
      <c r="J65" s="136"/>
      <c r="K65" s="106">
        <v>2760.2</v>
      </c>
      <c r="L65" s="156">
        <v>2760.2</v>
      </c>
      <c r="M65" s="136"/>
      <c r="N65" s="106">
        <v>2760.2</v>
      </c>
      <c r="O65" s="98">
        <v>100</v>
      </c>
    </row>
    <row r="66" spans="1:15" ht="98.25" customHeight="1">
      <c r="A66" s="95" t="s">
        <v>161</v>
      </c>
      <c r="B66" s="96" t="s">
        <v>169</v>
      </c>
      <c r="C66" s="166">
        <v>11413.7</v>
      </c>
      <c r="D66" s="166">
        <v>11413.7</v>
      </c>
      <c r="E66" s="165">
        <v>100</v>
      </c>
      <c r="F66" s="167"/>
      <c r="G66" s="167"/>
      <c r="H66" s="97">
        <v>0</v>
      </c>
      <c r="I66" s="156">
        <v>11413.7</v>
      </c>
      <c r="J66" s="136"/>
      <c r="K66" s="106">
        <v>11413.7</v>
      </c>
      <c r="L66" s="156">
        <v>11413.7</v>
      </c>
      <c r="M66" s="136"/>
      <c r="N66" s="106">
        <v>11413.7</v>
      </c>
      <c r="O66" s="98">
        <v>100</v>
      </c>
    </row>
    <row r="67" spans="1:15" ht="60" customHeight="1" hidden="1">
      <c r="A67" s="95" t="s">
        <v>161</v>
      </c>
      <c r="B67" s="96" t="s">
        <v>170</v>
      </c>
      <c r="C67" s="166"/>
      <c r="D67" s="166"/>
      <c r="E67" s="165"/>
      <c r="F67" s="167"/>
      <c r="G67" s="167"/>
      <c r="H67" s="97" t="e">
        <v>#DIV/0!</v>
      </c>
      <c r="I67" s="156">
        <v>0</v>
      </c>
      <c r="J67" s="136"/>
      <c r="K67" s="106">
        <v>0</v>
      </c>
      <c r="L67" s="156">
        <v>0</v>
      </c>
      <c r="M67" s="136"/>
      <c r="N67" s="106">
        <v>0</v>
      </c>
      <c r="O67" s="98" t="e">
        <v>#DIV/0!</v>
      </c>
    </row>
    <row r="68" spans="1:15" ht="39" customHeight="1">
      <c r="A68" s="99" t="s">
        <v>161</v>
      </c>
      <c r="B68" s="96" t="s">
        <v>171</v>
      </c>
      <c r="C68" s="166">
        <v>11121.5</v>
      </c>
      <c r="D68" s="166">
        <v>10030.1</v>
      </c>
      <c r="E68" s="165">
        <v>90.18657555185902</v>
      </c>
      <c r="F68" s="167">
        <v>20062</v>
      </c>
      <c r="G68" s="167">
        <v>18569.8</v>
      </c>
      <c r="H68" s="97">
        <v>92.56205762137374</v>
      </c>
      <c r="I68" s="156">
        <v>31183.5</v>
      </c>
      <c r="J68" s="136">
        <v>10873</v>
      </c>
      <c r="K68" s="106">
        <v>20310.5</v>
      </c>
      <c r="L68" s="156">
        <v>28599.9</v>
      </c>
      <c r="M68" s="136">
        <v>9781.6</v>
      </c>
      <c r="N68" s="106">
        <v>18818.300000000003</v>
      </c>
      <c r="O68" s="98">
        <v>92.6530612244898</v>
      </c>
    </row>
    <row r="69" spans="1:15" ht="87.75" customHeight="1">
      <c r="A69" s="95" t="s">
        <v>172</v>
      </c>
      <c r="B69" s="96" t="s">
        <v>173</v>
      </c>
      <c r="C69" s="165">
        <v>98543.2</v>
      </c>
      <c r="D69" s="165">
        <v>98058.6</v>
      </c>
      <c r="E69" s="165">
        <v>99.50823598178262</v>
      </c>
      <c r="F69" s="97">
        <v>42731.5</v>
      </c>
      <c r="G69" s="97">
        <v>42619.5</v>
      </c>
      <c r="H69" s="97">
        <v>99.73789827176674</v>
      </c>
      <c r="I69" s="156">
        <v>141274.7</v>
      </c>
      <c r="J69" s="136">
        <v>20091.4</v>
      </c>
      <c r="K69" s="106">
        <v>121183.30000000002</v>
      </c>
      <c r="L69" s="156">
        <v>140678.1</v>
      </c>
      <c r="M69" s="136">
        <v>20091.4</v>
      </c>
      <c r="N69" s="106">
        <v>120586.70000000001</v>
      </c>
      <c r="O69" s="98">
        <v>99.50768794050005</v>
      </c>
    </row>
    <row r="70" spans="1:15" ht="168" customHeight="1" hidden="1">
      <c r="A70" s="128" t="s">
        <v>172</v>
      </c>
      <c r="B70" s="96" t="s">
        <v>174</v>
      </c>
      <c r="C70" s="166"/>
      <c r="D70" s="166"/>
      <c r="E70" s="165" t="e">
        <v>#DIV/0!</v>
      </c>
      <c r="F70" s="167"/>
      <c r="G70" s="167"/>
      <c r="H70" s="97" t="e">
        <v>#DIV/0!</v>
      </c>
      <c r="I70" s="156">
        <v>0</v>
      </c>
      <c r="J70" s="136"/>
      <c r="K70" s="106">
        <v>0</v>
      </c>
      <c r="L70" s="156">
        <v>0</v>
      </c>
      <c r="M70" s="136"/>
      <c r="N70" s="106">
        <v>0</v>
      </c>
      <c r="O70" s="98" t="e">
        <v>#DIV/0!</v>
      </c>
    </row>
    <row r="71" spans="1:15" ht="123" customHeight="1" hidden="1">
      <c r="A71" s="95" t="s">
        <v>172</v>
      </c>
      <c r="B71" s="96" t="s">
        <v>175</v>
      </c>
      <c r="C71" s="166"/>
      <c r="D71" s="166"/>
      <c r="E71" s="165" t="e">
        <v>#DIV/0!</v>
      </c>
      <c r="F71" s="167"/>
      <c r="G71" s="167"/>
      <c r="H71" s="97" t="e">
        <v>#DIV/0!</v>
      </c>
      <c r="I71" s="156">
        <v>0</v>
      </c>
      <c r="J71" s="136"/>
      <c r="K71" s="106">
        <v>0</v>
      </c>
      <c r="L71" s="156">
        <v>0</v>
      </c>
      <c r="M71" s="136"/>
      <c r="N71" s="106">
        <v>0</v>
      </c>
      <c r="O71" s="98" t="e">
        <v>#DIV/0!</v>
      </c>
    </row>
    <row r="72" spans="1:15" ht="121.5" customHeight="1" hidden="1">
      <c r="A72" s="99" t="s">
        <v>172</v>
      </c>
      <c r="B72" s="96" t="s">
        <v>176</v>
      </c>
      <c r="C72" s="166"/>
      <c r="D72" s="166"/>
      <c r="E72" s="165" t="e">
        <v>#DIV/0!</v>
      </c>
      <c r="F72" s="167"/>
      <c r="G72" s="167"/>
      <c r="H72" s="97" t="e">
        <v>#DIV/0!</v>
      </c>
      <c r="I72" s="156">
        <v>0</v>
      </c>
      <c r="J72" s="136"/>
      <c r="K72" s="106">
        <v>0</v>
      </c>
      <c r="L72" s="156">
        <v>0</v>
      </c>
      <c r="M72" s="136"/>
      <c r="N72" s="106">
        <v>0</v>
      </c>
      <c r="O72" s="98" t="e">
        <v>#DIV/0!</v>
      </c>
    </row>
    <row r="73" spans="1:15" ht="108" customHeight="1" hidden="1">
      <c r="A73" s="99" t="s">
        <v>172</v>
      </c>
      <c r="B73" s="96" t="s">
        <v>177</v>
      </c>
      <c r="C73" s="166"/>
      <c r="D73" s="166"/>
      <c r="E73" s="165" t="e">
        <v>#DIV/0!</v>
      </c>
      <c r="F73" s="167"/>
      <c r="G73" s="167"/>
      <c r="H73" s="97" t="e">
        <v>#DIV/0!</v>
      </c>
      <c r="I73" s="156">
        <v>0</v>
      </c>
      <c r="J73" s="136"/>
      <c r="K73" s="106">
        <v>0</v>
      </c>
      <c r="L73" s="156">
        <v>0</v>
      </c>
      <c r="M73" s="136"/>
      <c r="N73" s="106">
        <v>0</v>
      </c>
      <c r="O73" s="98" t="e">
        <v>#DIV/0!</v>
      </c>
    </row>
    <row r="74" spans="1:15" ht="66" customHeight="1" hidden="1">
      <c r="A74" s="95" t="s">
        <v>172</v>
      </c>
      <c r="B74" s="85" t="s">
        <v>178</v>
      </c>
      <c r="C74" s="166"/>
      <c r="D74" s="166"/>
      <c r="E74" s="165" t="e">
        <v>#DIV/0!</v>
      </c>
      <c r="F74" s="167"/>
      <c r="G74" s="167"/>
      <c r="H74" s="97" t="e">
        <v>#DIV/0!</v>
      </c>
      <c r="I74" s="156">
        <v>0</v>
      </c>
      <c r="J74" s="136"/>
      <c r="K74" s="106">
        <v>0</v>
      </c>
      <c r="L74" s="156">
        <v>0</v>
      </c>
      <c r="M74" s="136"/>
      <c r="N74" s="106">
        <v>0</v>
      </c>
      <c r="O74" s="98" t="e">
        <v>#DIV/0!</v>
      </c>
    </row>
    <row r="75" spans="1:15" ht="42.75" customHeight="1">
      <c r="A75" s="99" t="s">
        <v>172</v>
      </c>
      <c r="B75" s="101" t="s">
        <v>179</v>
      </c>
      <c r="C75" s="166">
        <v>45505.4</v>
      </c>
      <c r="D75" s="166">
        <v>45505.3</v>
      </c>
      <c r="E75" s="165">
        <v>99.99978024586093</v>
      </c>
      <c r="F75" s="167">
        <v>30186.8</v>
      </c>
      <c r="G75" s="167">
        <v>30186.8</v>
      </c>
      <c r="H75" s="97">
        <v>100</v>
      </c>
      <c r="I75" s="156">
        <v>75692.2</v>
      </c>
      <c r="J75" s="136">
        <v>30186.8</v>
      </c>
      <c r="K75" s="106">
        <v>45505.399999999994</v>
      </c>
      <c r="L75" s="156">
        <v>75692.1</v>
      </c>
      <c r="M75" s="136">
        <v>30186.8</v>
      </c>
      <c r="N75" s="106">
        <v>45505.3</v>
      </c>
      <c r="O75" s="98">
        <v>99.99978024586095</v>
      </c>
    </row>
    <row r="76" spans="1:15" ht="23.25" customHeight="1">
      <c r="A76" s="99" t="s">
        <v>172</v>
      </c>
      <c r="B76" s="101" t="s">
        <v>180</v>
      </c>
      <c r="C76" s="166"/>
      <c r="D76" s="166"/>
      <c r="E76" s="165" t="e">
        <v>#DIV/0!</v>
      </c>
      <c r="F76" s="167">
        <v>25673.2</v>
      </c>
      <c r="G76" s="167">
        <v>25439.8</v>
      </c>
      <c r="H76" s="97">
        <v>99.09088076281881</v>
      </c>
      <c r="I76" s="156">
        <v>25673.2</v>
      </c>
      <c r="J76" s="136"/>
      <c r="K76" s="106">
        <v>25673.2</v>
      </c>
      <c r="L76" s="156">
        <v>25439.8</v>
      </c>
      <c r="M76" s="136"/>
      <c r="N76" s="106">
        <v>25439.8</v>
      </c>
      <c r="O76" s="98"/>
    </row>
    <row r="77" spans="1:15" ht="24.75" customHeight="1">
      <c r="A77" s="99" t="s">
        <v>172</v>
      </c>
      <c r="B77" s="101" t="s">
        <v>181</v>
      </c>
      <c r="C77" s="166">
        <v>4947.2</v>
      </c>
      <c r="D77" s="166">
        <v>3250</v>
      </c>
      <c r="E77" s="165">
        <v>65.69372574385511</v>
      </c>
      <c r="F77" s="167"/>
      <c r="G77" s="167"/>
      <c r="H77" s="97"/>
      <c r="I77" s="156">
        <v>4947.2</v>
      </c>
      <c r="J77" s="136"/>
      <c r="K77" s="106">
        <v>4947.2</v>
      </c>
      <c r="L77" s="156">
        <v>3250</v>
      </c>
      <c r="M77" s="136"/>
      <c r="N77" s="106">
        <v>3250</v>
      </c>
      <c r="O77" s="98"/>
    </row>
    <row r="78" spans="1:15" ht="69.75" customHeight="1">
      <c r="A78" s="99" t="s">
        <v>172</v>
      </c>
      <c r="B78" s="168" t="s">
        <v>182</v>
      </c>
      <c r="C78" s="166">
        <v>61750</v>
      </c>
      <c r="D78" s="166">
        <v>61750</v>
      </c>
      <c r="E78" s="165">
        <v>100</v>
      </c>
      <c r="F78" s="167"/>
      <c r="G78" s="167"/>
      <c r="H78" s="97" t="e">
        <v>#DIV/0!</v>
      </c>
      <c r="I78" s="156">
        <v>61750</v>
      </c>
      <c r="J78" s="136"/>
      <c r="K78" s="106">
        <v>61750</v>
      </c>
      <c r="L78" s="156">
        <v>61750</v>
      </c>
      <c r="M78" s="136"/>
      <c r="N78" s="106">
        <v>61750</v>
      </c>
      <c r="O78" s="98">
        <v>100</v>
      </c>
    </row>
    <row r="79" spans="1:15" ht="48" customHeight="1">
      <c r="A79" s="99" t="s">
        <v>172</v>
      </c>
      <c r="B79" s="101" t="s">
        <v>183</v>
      </c>
      <c r="C79" s="166">
        <v>9314.7</v>
      </c>
      <c r="D79" s="166">
        <v>9277.3</v>
      </c>
      <c r="E79" s="165">
        <v>99.59848411650401</v>
      </c>
      <c r="F79" s="167">
        <v>1700</v>
      </c>
      <c r="G79" s="167">
        <v>1699.9</v>
      </c>
      <c r="H79" s="97">
        <v>99.99411764705883</v>
      </c>
      <c r="I79" s="156">
        <v>11014.7</v>
      </c>
      <c r="J79" s="136">
        <v>1700</v>
      </c>
      <c r="K79" s="106">
        <v>9314.7</v>
      </c>
      <c r="L79" s="156">
        <v>10977.199999999999</v>
      </c>
      <c r="M79" s="136">
        <v>1699.9</v>
      </c>
      <c r="N79" s="106">
        <v>9277.3</v>
      </c>
      <c r="O79" s="98">
        <v>99.59848411650401</v>
      </c>
    </row>
    <row r="80" spans="1:15" ht="82.5" customHeight="1">
      <c r="A80" s="99" t="s">
        <v>172</v>
      </c>
      <c r="B80" s="101" t="s">
        <v>184</v>
      </c>
      <c r="C80" s="166"/>
      <c r="D80" s="166"/>
      <c r="E80" s="165" t="e">
        <v>#DIV/0!</v>
      </c>
      <c r="F80" s="167">
        <v>15100</v>
      </c>
      <c r="G80" s="167">
        <v>15100</v>
      </c>
      <c r="H80" s="97">
        <v>100</v>
      </c>
      <c r="I80" s="156">
        <v>15100</v>
      </c>
      <c r="J80" s="136">
        <v>15100</v>
      </c>
      <c r="K80" s="106">
        <v>0</v>
      </c>
      <c r="L80" s="156">
        <v>15100</v>
      </c>
      <c r="M80" s="136">
        <v>15100</v>
      </c>
      <c r="N80" s="106">
        <v>0</v>
      </c>
      <c r="O80" s="98" t="e">
        <v>#DIV/0!</v>
      </c>
    </row>
    <row r="81" spans="1:15" ht="46.5" customHeight="1" hidden="1">
      <c r="A81" s="99" t="s">
        <v>172</v>
      </c>
      <c r="B81" s="101" t="s">
        <v>185</v>
      </c>
      <c r="C81" s="166"/>
      <c r="D81" s="166"/>
      <c r="E81" s="165" t="e">
        <v>#DIV/0!</v>
      </c>
      <c r="F81" s="167"/>
      <c r="G81" s="167"/>
      <c r="H81" s="97" t="e">
        <v>#DIV/0!</v>
      </c>
      <c r="I81" s="156">
        <v>0</v>
      </c>
      <c r="J81" s="136"/>
      <c r="K81" s="106">
        <v>0</v>
      </c>
      <c r="L81" s="156">
        <v>0</v>
      </c>
      <c r="M81" s="136"/>
      <c r="N81" s="106">
        <v>0</v>
      </c>
      <c r="O81" s="98" t="e">
        <v>#DIV/0!</v>
      </c>
    </row>
    <row r="82" spans="1:15" ht="39" customHeight="1">
      <c r="A82" s="99" t="s">
        <v>172</v>
      </c>
      <c r="B82" s="101" t="s">
        <v>186</v>
      </c>
      <c r="C82" s="166">
        <v>458.2</v>
      </c>
      <c r="D82" s="166">
        <v>417.6</v>
      </c>
      <c r="E82" s="165">
        <v>91.13924050632912</v>
      </c>
      <c r="F82" s="167"/>
      <c r="G82" s="167"/>
      <c r="H82" s="97" t="e">
        <v>#DIV/0!</v>
      </c>
      <c r="I82" s="156">
        <v>458.2</v>
      </c>
      <c r="J82" s="136"/>
      <c r="K82" s="106">
        <v>458.2</v>
      </c>
      <c r="L82" s="156">
        <v>417.6</v>
      </c>
      <c r="M82" s="136"/>
      <c r="N82" s="106">
        <v>417.6</v>
      </c>
      <c r="O82" s="126">
        <v>91.13924050632912</v>
      </c>
    </row>
    <row r="83" spans="1:15" ht="42.75" customHeight="1">
      <c r="A83" s="99" t="s">
        <v>172</v>
      </c>
      <c r="B83" s="101" t="s">
        <v>187</v>
      </c>
      <c r="C83" s="166">
        <v>42000</v>
      </c>
      <c r="D83" s="166">
        <v>1298.9</v>
      </c>
      <c r="E83" s="165">
        <v>3.092619047619048</v>
      </c>
      <c r="F83" s="167">
        <v>1298.9</v>
      </c>
      <c r="G83" s="167">
        <v>1298.9</v>
      </c>
      <c r="H83" s="97">
        <v>100</v>
      </c>
      <c r="I83" s="156">
        <v>43298.9</v>
      </c>
      <c r="J83" s="136">
        <v>1298.9</v>
      </c>
      <c r="K83" s="106">
        <v>42000</v>
      </c>
      <c r="L83" s="156">
        <v>2597.8</v>
      </c>
      <c r="M83" s="136">
        <v>1298.9</v>
      </c>
      <c r="N83" s="106">
        <v>1298.9</v>
      </c>
      <c r="O83" s="98">
        <v>3.092619047619048</v>
      </c>
    </row>
    <row r="84" spans="1:15" ht="43.5" customHeight="1">
      <c r="A84" s="99" t="s">
        <v>172</v>
      </c>
      <c r="B84" s="101" t="s">
        <v>188</v>
      </c>
      <c r="C84" s="166">
        <v>1962.9</v>
      </c>
      <c r="D84" s="166">
        <v>1962.9</v>
      </c>
      <c r="E84" s="165">
        <v>100</v>
      </c>
      <c r="F84" s="167">
        <v>1962.9</v>
      </c>
      <c r="G84" s="167">
        <v>1962.9</v>
      </c>
      <c r="H84" s="97">
        <v>100</v>
      </c>
      <c r="I84" s="156">
        <v>3925.8</v>
      </c>
      <c r="J84" s="136">
        <v>1962.9</v>
      </c>
      <c r="K84" s="106">
        <v>1962.9</v>
      </c>
      <c r="L84" s="156">
        <v>3925.8</v>
      </c>
      <c r="M84" s="136">
        <v>1962.9</v>
      </c>
      <c r="N84" s="106">
        <v>1962.9</v>
      </c>
      <c r="O84" s="98">
        <v>100</v>
      </c>
    </row>
    <row r="85" spans="1:15" ht="52.5" customHeight="1">
      <c r="A85" s="99" t="s">
        <v>172</v>
      </c>
      <c r="B85" s="101" t="s">
        <v>189</v>
      </c>
      <c r="C85" s="166">
        <v>7243.3</v>
      </c>
      <c r="D85" s="166">
        <v>7243.3</v>
      </c>
      <c r="E85" s="165">
        <v>100</v>
      </c>
      <c r="F85" s="167"/>
      <c r="G85" s="167"/>
      <c r="H85" s="97" t="e">
        <v>#DIV/0!</v>
      </c>
      <c r="I85" s="156">
        <v>7243.3</v>
      </c>
      <c r="J85" s="136"/>
      <c r="K85" s="106">
        <v>7243.3</v>
      </c>
      <c r="L85" s="156">
        <v>7243.3</v>
      </c>
      <c r="M85" s="136"/>
      <c r="N85" s="106">
        <v>7243.3</v>
      </c>
      <c r="O85" s="98">
        <v>100</v>
      </c>
    </row>
    <row r="86" spans="1:15" ht="97.5" customHeight="1">
      <c r="A86" s="99" t="s">
        <v>190</v>
      </c>
      <c r="B86" s="101" t="s">
        <v>191</v>
      </c>
      <c r="C86" s="166">
        <v>24490.699999999997</v>
      </c>
      <c r="D86" s="166">
        <v>24490.7</v>
      </c>
      <c r="E86" s="165">
        <v>100.00000000000003</v>
      </c>
      <c r="F86" s="166">
        <v>24490.7</v>
      </c>
      <c r="G86" s="167">
        <v>24490.7</v>
      </c>
      <c r="H86" s="97">
        <v>100</v>
      </c>
      <c r="I86" s="156">
        <v>48981.399999999994</v>
      </c>
      <c r="J86" s="136">
        <v>24490.6</v>
      </c>
      <c r="K86" s="106">
        <v>24490.799999999996</v>
      </c>
      <c r="L86" s="156">
        <v>48981.4</v>
      </c>
      <c r="M86" s="136">
        <v>24490.6</v>
      </c>
      <c r="N86" s="106">
        <v>24490.800000000003</v>
      </c>
      <c r="O86" s="98">
        <v>100.00000000000003</v>
      </c>
    </row>
    <row r="87" spans="1:15" ht="96" customHeight="1">
      <c r="A87" s="160" t="s">
        <v>190</v>
      </c>
      <c r="B87" s="96" t="s">
        <v>192</v>
      </c>
      <c r="C87" s="166">
        <v>1499.9</v>
      </c>
      <c r="D87" s="166">
        <v>1499.9</v>
      </c>
      <c r="E87" s="165">
        <v>100</v>
      </c>
      <c r="F87" s="166">
        <v>1500</v>
      </c>
      <c r="G87" s="167">
        <v>1500</v>
      </c>
      <c r="H87" s="97">
        <v>100</v>
      </c>
      <c r="I87" s="156">
        <v>2999.9</v>
      </c>
      <c r="J87" s="136">
        <v>1500</v>
      </c>
      <c r="K87" s="106">
        <v>1499.9</v>
      </c>
      <c r="L87" s="156">
        <v>2999.9</v>
      </c>
      <c r="M87" s="136">
        <v>1500</v>
      </c>
      <c r="N87" s="106">
        <v>1499.9</v>
      </c>
      <c r="O87" s="98">
        <v>100</v>
      </c>
    </row>
    <row r="88" spans="1:15" ht="51" customHeight="1" hidden="1">
      <c r="A88" s="99" t="s">
        <v>190</v>
      </c>
      <c r="B88" s="96" t="s">
        <v>193</v>
      </c>
      <c r="C88" s="166"/>
      <c r="D88" s="166"/>
      <c r="E88" s="165" t="e">
        <v>#DIV/0!</v>
      </c>
      <c r="F88" s="166"/>
      <c r="G88" s="167"/>
      <c r="H88" s="97"/>
      <c r="I88" s="156">
        <v>0</v>
      </c>
      <c r="J88" s="136"/>
      <c r="K88" s="106">
        <v>0</v>
      </c>
      <c r="L88" s="156">
        <v>0</v>
      </c>
      <c r="M88" s="136"/>
      <c r="N88" s="106">
        <v>0</v>
      </c>
      <c r="O88" s="98"/>
    </row>
    <row r="89" spans="1:15" ht="50.25" customHeight="1" hidden="1">
      <c r="A89" s="99" t="s">
        <v>190</v>
      </c>
      <c r="B89" s="96" t="s">
        <v>194</v>
      </c>
      <c r="C89" s="166"/>
      <c r="D89" s="166"/>
      <c r="E89" s="165" t="e">
        <v>#DIV/0!</v>
      </c>
      <c r="F89" s="166"/>
      <c r="G89" s="167"/>
      <c r="H89" s="97"/>
      <c r="I89" s="156">
        <v>0</v>
      </c>
      <c r="J89" s="136"/>
      <c r="K89" s="106">
        <v>0</v>
      </c>
      <c r="L89" s="156">
        <v>0</v>
      </c>
      <c r="M89" s="136"/>
      <c r="N89" s="106">
        <v>0</v>
      </c>
      <c r="O89" s="98"/>
    </row>
    <row r="90" spans="1:15" ht="78.75" customHeight="1">
      <c r="A90" s="99" t="s">
        <v>190</v>
      </c>
      <c r="B90" s="96" t="s">
        <v>195</v>
      </c>
      <c r="C90" s="166">
        <v>12017.5</v>
      </c>
      <c r="D90" s="166">
        <v>12017.5</v>
      </c>
      <c r="E90" s="165">
        <v>100</v>
      </c>
      <c r="F90" s="166">
        <v>12017.5</v>
      </c>
      <c r="G90" s="167">
        <v>12017.5</v>
      </c>
      <c r="H90" s="97">
        <v>100</v>
      </c>
      <c r="I90" s="156">
        <v>24035</v>
      </c>
      <c r="J90" s="136">
        <v>12017.5</v>
      </c>
      <c r="K90" s="106">
        <v>12017.5</v>
      </c>
      <c r="L90" s="156">
        <v>24035</v>
      </c>
      <c r="M90" s="136">
        <v>12017.5</v>
      </c>
      <c r="N90" s="106">
        <v>12017.5</v>
      </c>
      <c r="O90" s="98">
        <v>100</v>
      </c>
    </row>
    <row r="91" spans="1:15" ht="75" customHeight="1">
      <c r="A91" s="103" t="s">
        <v>190</v>
      </c>
      <c r="B91" s="104" t="s">
        <v>196</v>
      </c>
      <c r="C91" s="166">
        <v>2118.2</v>
      </c>
      <c r="D91" s="166">
        <v>2118.2</v>
      </c>
      <c r="E91" s="165">
        <v>100</v>
      </c>
      <c r="F91" s="166">
        <v>3278.2</v>
      </c>
      <c r="G91" s="167">
        <v>3278.2</v>
      </c>
      <c r="H91" s="97">
        <v>100</v>
      </c>
      <c r="I91" s="156">
        <v>5396.4</v>
      </c>
      <c r="J91" s="136">
        <v>2118.2</v>
      </c>
      <c r="K91" s="106">
        <v>3278.2</v>
      </c>
      <c r="L91" s="156">
        <v>5396.4</v>
      </c>
      <c r="M91" s="136">
        <v>2118.2</v>
      </c>
      <c r="N91" s="106">
        <v>3278.2</v>
      </c>
      <c r="O91" s="98">
        <v>100</v>
      </c>
    </row>
    <row r="92" spans="1:15" ht="64.5" customHeight="1" hidden="1">
      <c r="A92" s="99" t="s">
        <v>190</v>
      </c>
      <c r="B92" s="96" t="s">
        <v>197</v>
      </c>
      <c r="C92" s="166"/>
      <c r="D92" s="166"/>
      <c r="E92" s="165"/>
      <c r="F92" s="166"/>
      <c r="G92" s="167"/>
      <c r="H92" s="97" t="e">
        <v>#DIV/0!</v>
      </c>
      <c r="I92" s="156">
        <v>0</v>
      </c>
      <c r="J92" s="136"/>
      <c r="K92" s="106">
        <v>0</v>
      </c>
      <c r="L92" s="156">
        <v>0</v>
      </c>
      <c r="M92" s="136"/>
      <c r="N92" s="106">
        <v>0</v>
      </c>
      <c r="O92" s="98"/>
    </row>
    <row r="93" spans="1:15" ht="51" customHeight="1" hidden="1">
      <c r="A93" s="99" t="s">
        <v>190</v>
      </c>
      <c r="B93" s="96" t="s">
        <v>198</v>
      </c>
      <c r="C93" s="166"/>
      <c r="D93" s="166"/>
      <c r="E93" s="165" t="e">
        <v>#DIV/0!</v>
      </c>
      <c r="F93" s="166"/>
      <c r="G93" s="167"/>
      <c r="H93" s="97" t="e">
        <v>#DIV/0!</v>
      </c>
      <c r="I93" s="156">
        <v>0</v>
      </c>
      <c r="J93" s="136"/>
      <c r="K93" s="106">
        <v>0</v>
      </c>
      <c r="L93" s="156">
        <v>0</v>
      </c>
      <c r="M93" s="136"/>
      <c r="N93" s="106">
        <v>0</v>
      </c>
      <c r="O93" s="98" t="e">
        <v>#DIV/0!</v>
      </c>
    </row>
    <row r="94" spans="1:15" ht="88.5" customHeight="1" hidden="1">
      <c r="A94" s="99" t="s">
        <v>190</v>
      </c>
      <c r="B94" s="129" t="s">
        <v>199</v>
      </c>
      <c r="C94" s="166"/>
      <c r="D94" s="166"/>
      <c r="E94" s="165"/>
      <c r="F94" s="166"/>
      <c r="G94" s="167"/>
      <c r="H94" s="97" t="e">
        <v>#DIV/0!</v>
      </c>
      <c r="I94" s="156">
        <v>0</v>
      </c>
      <c r="J94" s="136"/>
      <c r="K94" s="106">
        <v>0</v>
      </c>
      <c r="L94" s="156">
        <v>0</v>
      </c>
      <c r="M94" s="136"/>
      <c r="N94" s="106">
        <v>0</v>
      </c>
      <c r="O94" s="98" t="e">
        <v>#DIV/0!</v>
      </c>
    </row>
    <row r="95" spans="1:15" ht="40.5" customHeight="1" hidden="1">
      <c r="A95" s="99" t="s">
        <v>190</v>
      </c>
      <c r="B95" s="96" t="s">
        <v>200</v>
      </c>
      <c r="C95" s="166"/>
      <c r="D95" s="166"/>
      <c r="E95" s="165" t="e">
        <v>#DIV/0!</v>
      </c>
      <c r="F95" s="166"/>
      <c r="G95" s="167"/>
      <c r="H95" s="97" t="e">
        <v>#DIV/0!</v>
      </c>
      <c r="I95" s="156">
        <v>0</v>
      </c>
      <c r="J95" s="136"/>
      <c r="K95" s="106">
        <v>0</v>
      </c>
      <c r="L95" s="156">
        <v>0</v>
      </c>
      <c r="M95" s="136"/>
      <c r="N95" s="106">
        <v>0</v>
      </c>
      <c r="O95" s="98" t="e">
        <v>#DIV/0!</v>
      </c>
    </row>
    <row r="96" spans="1:15" ht="37.5" customHeight="1" hidden="1">
      <c r="A96" s="99" t="s">
        <v>190</v>
      </c>
      <c r="B96" s="96" t="s">
        <v>201</v>
      </c>
      <c r="C96" s="166"/>
      <c r="D96" s="166"/>
      <c r="E96" s="165"/>
      <c r="F96" s="166"/>
      <c r="G96" s="167"/>
      <c r="H96" s="97"/>
      <c r="I96" s="156">
        <v>0</v>
      </c>
      <c r="J96" s="136"/>
      <c r="K96" s="106">
        <v>0</v>
      </c>
      <c r="L96" s="156">
        <v>0</v>
      </c>
      <c r="M96" s="136"/>
      <c r="N96" s="106">
        <v>0</v>
      </c>
      <c r="O96" s="98" t="e">
        <v>#DIV/0!</v>
      </c>
    </row>
    <row r="97" spans="1:15" ht="42" customHeight="1" hidden="1">
      <c r="A97" s="99" t="s">
        <v>190</v>
      </c>
      <c r="B97" s="96" t="s">
        <v>202</v>
      </c>
      <c r="C97" s="166"/>
      <c r="D97" s="166"/>
      <c r="E97" s="165"/>
      <c r="F97" s="166"/>
      <c r="G97" s="167"/>
      <c r="H97" s="97"/>
      <c r="I97" s="156">
        <v>0</v>
      </c>
      <c r="J97" s="136"/>
      <c r="K97" s="106">
        <v>0</v>
      </c>
      <c r="L97" s="156">
        <v>0</v>
      </c>
      <c r="M97" s="136"/>
      <c r="N97" s="106">
        <v>0</v>
      </c>
      <c r="O97" s="98" t="e">
        <v>#DIV/0!</v>
      </c>
    </row>
    <row r="98" spans="1:15" ht="55.5" customHeight="1" hidden="1">
      <c r="A98" s="99" t="s">
        <v>190</v>
      </c>
      <c r="B98" s="107" t="s">
        <v>203</v>
      </c>
      <c r="C98" s="166"/>
      <c r="D98" s="166"/>
      <c r="E98" s="165"/>
      <c r="F98" s="166"/>
      <c r="G98" s="167"/>
      <c r="H98" s="97"/>
      <c r="I98" s="156">
        <v>0</v>
      </c>
      <c r="J98" s="136"/>
      <c r="K98" s="106">
        <v>0</v>
      </c>
      <c r="L98" s="156">
        <v>0</v>
      </c>
      <c r="M98" s="136"/>
      <c r="N98" s="106">
        <v>0</v>
      </c>
      <c r="O98" s="98" t="e">
        <v>#DIV/0!</v>
      </c>
    </row>
    <row r="99" spans="1:15" ht="30.75" customHeight="1">
      <c r="A99" s="95" t="s">
        <v>190</v>
      </c>
      <c r="B99" s="96" t="s">
        <v>204</v>
      </c>
      <c r="C99" s="166"/>
      <c r="D99" s="166"/>
      <c r="E99" s="165"/>
      <c r="F99" s="166">
        <v>65478.5</v>
      </c>
      <c r="G99" s="167">
        <v>50728.4</v>
      </c>
      <c r="H99" s="97">
        <v>77.47336912116191</v>
      </c>
      <c r="I99" s="156">
        <v>65478.5</v>
      </c>
      <c r="J99" s="136"/>
      <c r="K99" s="106">
        <v>65478.5</v>
      </c>
      <c r="L99" s="156">
        <v>50728.4</v>
      </c>
      <c r="M99" s="136"/>
      <c r="N99" s="106">
        <v>50728.4</v>
      </c>
      <c r="O99" s="98">
        <v>77.47336912116191</v>
      </c>
    </row>
    <row r="100" spans="1:15" ht="19.5" customHeight="1">
      <c r="A100" s="99" t="s">
        <v>205</v>
      </c>
      <c r="B100" s="96" t="s">
        <v>206</v>
      </c>
      <c r="C100" s="166">
        <v>46.6</v>
      </c>
      <c r="D100" s="166">
        <v>46.6</v>
      </c>
      <c r="E100" s="165">
        <v>100</v>
      </c>
      <c r="F100" s="166">
        <v>0</v>
      </c>
      <c r="G100" s="167"/>
      <c r="H100" s="97">
        <v>0</v>
      </c>
      <c r="I100" s="156">
        <v>46.6</v>
      </c>
      <c r="J100" s="136"/>
      <c r="K100" s="106">
        <v>46.6</v>
      </c>
      <c r="L100" s="156">
        <v>46.6</v>
      </c>
      <c r="M100" s="136"/>
      <c r="N100" s="106">
        <v>46.6</v>
      </c>
      <c r="O100" s="105">
        <v>100</v>
      </c>
    </row>
    <row r="101" spans="1:15" ht="24.75" customHeight="1">
      <c r="A101" s="153" t="s">
        <v>207</v>
      </c>
      <c r="B101" s="154" t="s">
        <v>208</v>
      </c>
      <c r="C101" s="152">
        <v>4763.4</v>
      </c>
      <c r="D101" s="152">
        <v>4763.4</v>
      </c>
      <c r="E101" s="148">
        <v>100</v>
      </c>
      <c r="F101" s="152">
        <v>0</v>
      </c>
      <c r="G101" s="152">
        <v>0</v>
      </c>
      <c r="H101" s="146" t="e">
        <v>#DIV/0!</v>
      </c>
      <c r="I101" s="152">
        <v>4763.4</v>
      </c>
      <c r="J101" s="152">
        <v>0</v>
      </c>
      <c r="K101" s="152">
        <v>4763.4</v>
      </c>
      <c r="L101" s="152">
        <v>4763.4</v>
      </c>
      <c r="M101" s="152">
        <v>0</v>
      </c>
      <c r="N101" s="152">
        <v>4763.4</v>
      </c>
      <c r="O101" s="155">
        <v>100</v>
      </c>
    </row>
    <row r="102" spans="1:15" ht="30" customHeight="1">
      <c r="A102" s="99" t="s">
        <v>209</v>
      </c>
      <c r="B102" s="102" t="s">
        <v>210</v>
      </c>
      <c r="C102" s="167">
        <v>4763.4</v>
      </c>
      <c r="D102" s="167">
        <v>4763.4</v>
      </c>
      <c r="E102" s="165">
        <v>100</v>
      </c>
      <c r="F102" s="167"/>
      <c r="G102" s="167"/>
      <c r="H102" s="97" t="e">
        <v>#DIV/0!</v>
      </c>
      <c r="I102" s="156">
        <v>4763.4</v>
      </c>
      <c r="J102" s="136"/>
      <c r="K102" s="106">
        <v>4763.4</v>
      </c>
      <c r="L102" s="156">
        <v>4763.4</v>
      </c>
      <c r="M102" s="136"/>
      <c r="N102" s="106">
        <v>4763.4</v>
      </c>
      <c r="O102" s="98">
        <v>100</v>
      </c>
    </row>
    <row r="103" spans="1:15" ht="15.75" customHeight="1">
      <c r="A103" s="143" t="s">
        <v>211</v>
      </c>
      <c r="B103" s="144" t="s">
        <v>212</v>
      </c>
      <c r="C103" s="145">
        <v>2105071.7</v>
      </c>
      <c r="D103" s="145">
        <v>2086869.2</v>
      </c>
      <c r="E103" s="145">
        <v>99.1353026122578</v>
      </c>
      <c r="F103" s="152">
        <v>0</v>
      </c>
      <c r="G103" s="152">
        <v>0</v>
      </c>
      <c r="H103" s="146">
        <v>0</v>
      </c>
      <c r="I103" s="145">
        <v>2105071.7</v>
      </c>
      <c r="J103" s="145">
        <v>0</v>
      </c>
      <c r="K103" s="145">
        <v>2105071.7</v>
      </c>
      <c r="L103" s="145">
        <v>2086869.2</v>
      </c>
      <c r="M103" s="145">
        <v>0</v>
      </c>
      <c r="N103" s="145">
        <v>2086869.2</v>
      </c>
      <c r="O103" s="147">
        <v>99.1353026122578</v>
      </c>
    </row>
    <row r="104" spans="1:15" ht="19.5" customHeight="1">
      <c r="A104" s="95" t="s">
        <v>213</v>
      </c>
      <c r="B104" s="96" t="s">
        <v>214</v>
      </c>
      <c r="C104" s="166">
        <v>380639.8</v>
      </c>
      <c r="D104" s="166">
        <v>380599.8</v>
      </c>
      <c r="E104" s="165">
        <v>99.98949137741245</v>
      </c>
      <c r="F104" s="167">
        <v>0</v>
      </c>
      <c r="G104" s="167">
        <v>0</v>
      </c>
      <c r="H104" s="97">
        <v>0</v>
      </c>
      <c r="I104" s="156">
        <v>380639.8</v>
      </c>
      <c r="J104" s="136"/>
      <c r="K104" s="106">
        <v>380639.8</v>
      </c>
      <c r="L104" s="156">
        <v>380599.8</v>
      </c>
      <c r="M104" s="136"/>
      <c r="N104" s="106">
        <v>380599.8</v>
      </c>
      <c r="O104" s="98">
        <v>99.98949137741245</v>
      </c>
    </row>
    <row r="105" spans="1:15" ht="39" customHeight="1">
      <c r="A105" s="128" t="s">
        <v>213</v>
      </c>
      <c r="B105" s="96" t="s">
        <v>215</v>
      </c>
      <c r="C105" s="166">
        <v>30</v>
      </c>
      <c r="D105" s="166">
        <v>30</v>
      </c>
      <c r="E105" s="165">
        <v>100</v>
      </c>
      <c r="F105" s="167">
        <v>0</v>
      </c>
      <c r="G105" s="167">
        <v>0</v>
      </c>
      <c r="H105" s="97">
        <v>0</v>
      </c>
      <c r="I105" s="156">
        <v>30</v>
      </c>
      <c r="J105" s="136"/>
      <c r="K105" s="106">
        <v>30</v>
      </c>
      <c r="L105" s="156">
        <v>30</v>
      </c>
      <c r="M105" s="136"/>
      <c r="N105" s="106">
        <v>30</v>
      </c>
      <c r="O105" s="98">
        <v>100</v>
      </c>
    </row>
    <row r="106" spans="1:15" ht="16.5" customHeight="1">
      <c r="A106" s="95" t="s">
        <v>216</v>
      </c>
      <c r="B106" s="129" t="s">
        <v>217</v>
      </c>
      <c r="C106" s="166">
        <v>1360290.3</v>
      </c>
      <c r="D106" s="166">
        <v>1360203.5</v>
      </c>
      <c r="E106" s="166">
        <v>99.99361900911886</v>
      </c>
      <c r="F106" s="167">
        <v>0</v>
      </c>
      <c r="G106" s="167">
        <v>0</v>
      </c>
      <c r="H106" s="167">
        <v>0</v>
      </c>
      <c r="I106" s="156">
        <v>1360290.3</v>
      </c>
      <c r="J106" s="136"/>
      <c r="K106" s="106">
        <v>1360290.3</v>
      </c>
      <c r="L106" s="156">
        <v>1360203.5</v>
      </c>
      <c r="M106" s="136"/>
      <c r="N106" s="106">
        <v>1360203.5</v>
      </c>
      <c r="O106" s="130">
        <v>99.99361900911886</v>
      </c>
    </row>
    <row r="107" spans="1:15" ht="97.5" customHeight="1">
      <c r="A107" s="95" t="s">
        <v>216</v>
      </c>
      <c r="B107" s="96" t="s">
        <v>218</v>
      </c>
      <c r="C107" s="166">
        <v>79349.1</v>
      </c>
      <c r="D107" s="166">
        <v>79336.3</v>
      </c>
      <c r="E107" s="165">
        <v>99.98386875213455</v>
      </c>
      <c r="F107" s="167">
        <v>0</v>
      </c>
      <c r="G107" s="167">
        <v>0</v>
      </c>
      <c r="H107" s="97">
        <v>0</v>
      </c>
      <c r="I107" s="156">
        <v>79349.1</v>
      </c>
      <c r="J107" s="136"/>
      <c r="K107" s="106">
        <v>79349.1</v>
      </c>
      <c r="L107" s="156">
        <v>79336.3</v>
      </c>
      <c r="M107" s="136"/>
      <c r="N107" s="106">
        <v>79336.3</v>
      </c>
      <c r="O107" s="98">
        <v>99.98386875213455</v>
      </c>
    </row>
    <row r="108" spans="1:15" ht="72.75" customHeight="1">
      <c r="A108" s="95" t="s">
        <v>216</v>
      </c>
      <c r="B108" s="96" t="s">
        <v>219</v>
      </c>
      <c r="C108" s="166">
        <v>15021.7</v>
      </c>
      <c r="D108" s="166">
        <v>14763.7</v>
      </c>
      <c r="E108" s="165">
        <v>98.28248467217425</v>
      </c>
      <c r="F108" s="167"/>
      <c r="G108" s="167"/>
      <c r="H108" s="97"/>
      <c r="I108" s="156">
        <v>15021.7</v>
      </c>
      <c r="J108" s="136"/>
      <c r="K108" s="106">
        <v>15021.7</v>
      </c>
      <c r="L108" s="156">
        <v>14763.7</v>
      </c>
      <c r="M108" s="136"/>
      <c r="N108" s="106">
        <v>14763.7</v>
      </c>
      <c r="O108" s="98">
        <v>98.28248467217425</v>
      </c>
    </row>
    <row r="109" spans="1:15" ht="58.5" customHeight="1">
      <c r="A109" s="95" t="s">
        <v>216</v>
      </c>
      <c r="B109" s="96" t="s">
        <v>220</v>
      </c>
      <c r="C109" s="166">
        <v>40012.7</v>
      </c>
      <c r="D109" s="166">
        <v>22222.2</v>
      </c>
      <c r="E109" s="165">
        <v>55.53786672731409</v>
      </c>
      <c r="F109" s="167"/>
      <c r="G109" s="167"/>
      <c r="H109" s="97"/>
      <c r="I109" s="156">
        <v>40012.7</v>
      </c>
      <c r="J109" s="136"/>
      <c r="K109" s="106">
        <v>40012.7</v>
      </c>
      <c r="L109" s="156">
        <v>22222.2</v>
      </c>
      <c r="M109" s="136"/>
      <c r="N109" s="106">
        <v>22222.2</v>
      </c>
      <c r="O109" s="98">
        <v>55.53786672731409</v>
      </c>
    </row>
    <row r="110" spans="1:15" ht="68.25" customHeight="1" hidden="1">
      <c r="A110" s="95" t="s">
        <v>216</v>
      </c>
      <c r="B110" s="96" t="s">
        <v>221</v>
      </c>
      <c r="C110" s="166"/>
      <c r="D110" s="166"/>
      <c r="E110" s="165"/>
      <c r="F110" s="167">
        <v>0</v>
      </c>
      <c r="G110" s="167">
        <v>0</v>
      </c>
      <c r="H110" s="97">
        <v>0</v>
      </c>
      <c r="I110" s="156">
        <v>0</v>
      </c>
      <c r="J110" s="136"/>
      <c r="K110" s="106">
        <v>0</v>
      </c>
      <c r="L110" s="156">
        <v>0</v>
      </c>
      <c r="M110" s="136"/>
      <c r="N110" s="106">
        <v>0</v>
      </c>
      <c r="O110" s="98"/>
    </row>
    <row r="111" spans="1:15" ht="20.25" customHeight="1">
      <c r="A111" s="95" t="s">
        <v>222</v>
      </c>
      <c r="B111" s="96" t="s">
        <v>223</v>
      </c>
      <c r="C111" s="166">
        <v>150343.8</v>
      </c>
      <c r="D111" s="166">
        <v>150342.6</v>
      </c>
      <c r="E111" s="165">
        <v>99.99920182940701</v>
      </c>
      <c r="F111" s="167"/>
      <c r="G111" s="167"/>
      <c r="H111" s="97"/>
      <c r="I111" s="156">
        <v>150343.8</v>
      </c>
      <c r="J111" s="136"/>
      <c r="K111" s="106">
        <v>150343.8</v>
      </c>
      <c r="L111" s="156">
        <v>150342.6</v>
      </c>
      <c r="M111" s="136"/>
      <c r="N111" s="106">
        <v>150342.6</v>
      </c>
      <c r="O111" s="98">
        <v>99.99920182940701</v>
      </c>
    </row>
    <row r="112" spans="1:15" ht="18.75" customHeight="1">
      <c r="A112" s="95" t="s">
        <v>224</v>
      </c>
      <c r="B112" s="96" t="s">
        <v>225</v>
      </c>
      <c r="C112" s="166">
        <v>22368.8</v>
      </c>
      <c r="D112" s="166">
        <v>22368.7</v>
      </c>
      <c r="E112" s="165">
        <v>99.99955294875005</v>
      </c>
      <c r="F112" s="167"/>
      <c r="G112" s="167"/>
      <c r="H112" s="97"/>
      <c r="I112" s="156">
        <v>22368.8</v>
      </c>
      <c r="J112" s="136"/>
      <c r="K112" s="106">
        <v>22368.8</v>
      </c>
      <c r="L112" s="156">
        <v>22368.7</v>
      </c>
      <c r="M112" s="136"/>
      <c r="N112" s="106">
        <v>22368.7</v>
      </c>
      <c r="O112" s="98">
        <v>99.99955294875005</v>
      </c>
    </row>
    <row r="113" spans="1:15" ht="18" customHeight="1">
      <c r="A113" s="95" t="s">
        <v>226</v>
      </c>
      <c r="B113" s="96" t="s">
        <v>227</v>
      </c>
      <c r="C113" s="166">
        <v>57015.5</v>
      </c>
      <c r="D113" s="166">
        <v>57002.4</v>
      </c>
      <c r="E113" s="165">
        <v>99.97702379177592</v>
      </c>
      <c r="F113" s="167">
        <v>0</v>
      </c>
      <c r="G113" s="167"/>
      <c r="H113" s="97">
        <v>0</v>
      </c>
      <c r="I113" s="156">
        <v>57015.5</v>
      </c>
      <c r="J113" s="136"/>
      <c r="K113" s="106">
        <v>57015.5</v>
      </c>
      <c r="L113" s="156">
        <v>57002.4</v>
      </c>
      <c r="M113" s="136"/>
      <c r="N113" s="106">
        <v>57002.4</v>
      </c>
      <c r="O113" s="98">
        <v>99.97702379177592</v>
      </c>
    </row>
    <row r="114" spans="1:15" ht="18.75" customHeight="1">
      <c r="A114" s="143" t="s">
        <v>228</v>
      </c>
      <c r="B114" s="144" t="s">
        <v>229</v>
      </c>
      <c r="C114" s="145">
        <v>83512.09999999999</v>
      </c>
      <c r="D114" s="145">
        <v>83489</v>
      </c>
      <c r="E114" s="145">
        <v>99.97233933765288</v>
      </c>
      <c r="F114" s="152">
        <v>118979.4</v>
      </c>
      <c r="G114" s="152">
        <v>117066.8</v>
      </c>
      <c r="H114" s="146">
        <v>98.3924948352404</v>
      </c>
      <c r="I114" s="152">
        <v>202491.5</v>
      </c>
      <c r="J114" s="152">
        <v>16428.4</v>
      </c>
      <c r="K114" s="152">
        <v>186063.1</v>
      </c>
      <c r="L114" s="152">
        <v>200555.8</v>
      </c>
      <c r="M114" s="152">
        <v>16428.4</v>
      </c>
      <c r="N114" s="152">
        <v>184127.4</v>
      </c>
      <c r="O114" s="147">
        <v>98.95965400984934</v>
      </c>
    </row>
    <row r="115" spans="1:15" ht="16.5" customHeight="1">
      <c r="A115" s="95" t="s">
        <v>230</v>
      </c>
      <c r="B115" s="96" t="s">
        <v>231</v>
      </c>
      <c r="C115" s="166">
        <v>74707.2</v>
      </c>
      <c r="D115" s="166">
        <v>74707.2</v>
      </c>
      <c r="E115" s="165">
        <v>100</v>
      </c>
      <c r="F115" s="127">
        <v>115530.2</v>
      </c>
      <c r="G115" s="167">
        <v>113617.6</v>
      </c>
      <c r="H115" s="97">
        <v>98.34450213017895</v>
      </c>
      <c r="I115" s="156">
        <v>190237.4</v>
      </c>
      <c r="J115" s="136">
        <v>13018.4</v>
      </c>
      <c r="K115" s="106">
        <v>177219</v>
      </c>
      <c r="L115" s="156">
        <v>188324.8</v>
      </c>
      <c r="M115" s="136">
        <v>13018.4</v>
      </c>
      <c r="N115" s="106">
        <v>175306.4</v>
      </c>
      <c r="O115" s="98">
        <v>98.92077034629469</v>
      </c>
    </row>
    <row r="116" spans="1:15" ht="28.5" customHeight="1">
      <c r="A116" s="103" t="s">
        <v>230</v>
      </c>
      <c r="B116" s="104" t="s">
        <v>232</v>
      </c>
      <c r="C116" s="166">
        <v>704.5</v>
      </c>
      <c r="D116" s="166">
        <v>704.5</v>
      </c>
      <c r="E116" s="165">
        <v>100</v>
      </c>
      <c r="F116" s="167">
        <v>146.5</v>
      </c>
      <c r="G116" s="167">
        <v>146.5</v>
      </c>
      <c r="H116" s="97">
        <v>100</v>
      </c>
      <c r="I116" s="156">
        <v>851</v>
      </c>
      <c r="J116" s="136">
        <v>124.5</v>
      </c>
      <c r="K116" s="106">
        <v>726.5</v>
      </c>
      <c r="L116" s="156">
        <v>851</v>
      </c>
      <c r="M116" s="136">
        <v>124.5</v>
      </c>
      <c r="N116" s="106">
        <v>726.5</v>
      </c>
      <c r="O116" s="98">
        <v>100</v>
      </c>
    </row>
    <row r="117" spans="1:15" ht="16.5" customHeight="1">
      <c r="A117" s="95" t="s">
        <v>233</v>
      </c>
      <c r="B117" s="96" t="s">
        <v>234</v>
      </c>
      <c r="C117" s="166">
        <v>100</v>
      </c>
      <c r="D117" s="166">
        <v>100</v>
      </c>
      <c r="E117" s="165">
        <v>100</v>
      </c>
      <c r="F117" s="167"/>
      <c r="G117" s="167"/>
      <c r="H117" s="97" t="e">
        <v>#DIV/0!</v>
      </c>
      <c r="I117" s="156">
        <v>100</v>
      </c>
      <c r="J117" s="136"/>
      <c r="K117" s="106">
        <v>100</v>
      </c>
      <c r="L117" s="156">
        <v>100</v>
      </c>
      <c r="M117" s="136"/>
      <c r="N117" s="106">
        <v>100</v>
      </c>
      <c r="O117" s="98">
        <v>100</v>
      </c>
    </row>
    <row r="118" spans="1:15" ht="27" customHeight="1">
      <c r="A118" s="95" t="s">
        <v>235</v>
      </c>
      <c r="B118" s="96" t="s">
        <v>236</v>
      </c>
      <c r="C118" s="166">
        <v>8000.4</v>
      </c>
      <c r="D118" s="166">
        <v>7977.3</v>
      </c>
      <c r="E118" s="165">
        <v>99.71126443677817</v>
      </c>
      <c r="F118" s="167">
        <v>3302.7</v>
      </c>
      <c r="G118" s="167">
        <v>3302.7</v>
      </c>
      <c r="H118" s="97">
        <v>100</v>
      </c>
      <c r="I118" s="156">
        <v>11303.099999999999</v>
      </c>
      <c r="J118" s="136">
        <v>3285.5</v>
      </c>
      <c r="K118" s="106">
        <v>8017.5999999999985</v>
      </c>
      <c r="L118" s="156">
        <v>11280</v>
      </c>
      <c r="M118" s="136">
        <v>3285.5</v>
      </c>
      <c r="N118" s="106">
        <v>7994.5</v>
      </c>
      <c r="O118" s="98">
        <v>99.71188385551788</v>
      </c>
    </row>
    <row r="119" spans="1:15" ht="21" customHeight="1">
      <c r="A119" s="143" t="s">
        <v>237</v>
      </c>
      <c r="B119" s="144" t="s">
        <v>238</v>
      </c>
      <c r="C119" s="145">
        <v>1911.4</v>
      </c>
      <c r="D119" s="145">
        <v>1911.4</v>
      </c>
      <c r="E119" s="145">
        <v>100</v>
      </c>
      <c r="F119" s="152">
        <v>0</v>
      </c>
      <c r="G119" s="152">
        <v>0</v>
      </c>
      <c r="H119" s="152"/>
      <c r="I119" s="152">
        <v>1911.4</v>
      </c>
      <c r="J119" s="152">
        <v>0</v>
      </c>
      <c r="K119" s="152">
        <v>1911.4</v>
      </c>
      <c r="L119" s="152">
        <v>1911.4</v>
      </c>
      <c r="M119" s="152">
        <v>0</v>
      </c>
      <c r="N119" s="152">
        <v>1911.4</v>
      </c>
      <c r="O119" s="147">
        <v>100</v>
      </c>
    </row>
    <row r="120" spans="1:15" ht="66" customHeight="1" hidden="1">
      <c r="A120" s="128" t="s">
        <v>239</v>
      </c>
      <c r="B120" s="129" t="s">
        <v>240</v>
      </c>
      <c r="C120" s="166"/>
      <c r="D120" s="166"/>
      <c r="E120" s="165" t="e">
        <v>#DIV/0!</v>
      </c>
      <c r="F120" s="167"/>
      <c r="G120" s="167"/>
      <c r="H120" s="97" t="e">
        <v>#DIV/0!</v>
      </c>
      <c r="I120" s="156">
        <v>0</v>
      </c>
      <c r="J120" s="136"/>
      <c r="K120" s="106">
        <v>0</v>
      </c>
      <c r="L120" s="156">
        <v>0</v>
      </c>
      <c r="M120" s="136"/>
      <c r="N120" s="106">
        <v>0</v>
      </c>
      <c r="O120" s="98" t="e">
        <v>#DIV/0!</v>
      </c>
    </row>
    <row r="121" spans="1:15" ht="54" customHeight="1" hidden="1">
      <c r="A121" s="99" t="s">
        <v>241</v>
      </c>
      <c r="B121" s="104" t="s">
        <v>242</v>
      </c>
      <c r="C121" s="166"/>
      <c r="D121" s="166"/>
      <c r="E121" s="165" t="e">
        <v>#DIV/0!</v>
      </c>
      <c r="F121" s="106"/>
      <c r="G121" s="106"/>
      <c r="H121" s="167"/>
      <c r="I121" s="156">
        <v>0</v>
      </c>
      <c r="J121" s="136"/>
      <c r="K121" s="106">
        <v>0</v>
      </c>
      <c r="L121" s="156">
        <v>0</v>
      </c>
      <c r="M121" s="136"/>
      <c r="N121" s="106">
        <v>0</v>
      </c>
      <c r="O121" s="98" t="e">
        <v>#DIV/0!</v>
      </c>
    </row>
    <row r="122" spans="1:15" ht="42.75" customHeight="1">
      <c r="A122" s="99" t="s">
        <v>241</v>
      </c>
      <c r="B122" s="104" t="s">
        <v>243</v>
      </c>
      <c r="C122" s="166">
        <v>1911.4</v>
      </c>
      <c r="D122" s="167">
        <v>1911.4</v>
      </c>
      <c r="E122" s="165">
        <v>100</v>
      </c>
      <c r="F122" s="167"/>
      <c r="G122" s="167"/>
      <c r="H122" s="97"/>
      <c r="I122" s="156">
        <v>1911.4</v>
      </c>
      <c r="J122" s="136"/>
      <c r="K122" s="106">
        <v>1911.4</v>
      </c>
      <c r="L122" s="156">
        <v>1911.4</v>
      </c>
      <c r="M122" s="136"/>
      <c r="N122" s="106">
        <v>1911.4</v>
      </c>
      <c r="O122" s="98">
        <v>100</v>
      </c>
    </row>
    <row r="123" spans="1:15" ht="18" customHeight="1">
      <c r="A123" s="143">
        <v>10</v>
      </c>
      <c r="B123" s="144" t="s">
        <v>244</v>
      </c>
      <c r="C123" s="145">
        <v>135127</v>
      </c>
      <c r="D123" s="145">
        <v>128015.20000000001</v>
      </c>
      <c r="E123" s="145">
        <v>94.73695116446011</v>
      </c>
      <c r="F123" s="145">
        <v>725</v>
      </c>
      <c r="G123" s="145">
        <v>725</v>
      </c>
      <c r="H123" s="146">
        <v>100</v>
      </c>
      <c r="I123" s="145">
        <v>135852</v>
      </c>
      <c r="J123" s="145">
        <v>0</v>
      </c>
      <c r="K123" s="145">
        <v>135852</v>
      </c>
      <c r="L123" s="145">
        <v>128740.20000000001</v>
      </c>
      <c r="M123" s="145">
        <v>0</v>
      </c>
      <c r="N123" s="145">
        <v>128740.20000000001</v>
      </c>
      <c r="O123" s="147">
        <v>94.76503842416749</v>
      </c>
    </row>
    <row r="124" spans="1:15" ht="18.75" customHeight="1">
      <c r="A124" s="99">
        <v>1001</v>
      </c>
      <c r="B124" s="96" t="s">
        <v>245</v>
      </c>
      <c r="C124" s="166">
        <v>4748</v>
      </c>
      <c r="D124" s="166">
        <v>4743</v>
      </c>
      <c r="E124" s="165">
        <v>99.89469250210615</v>
      </c>
      <c r="F124" s="167">
        <v>725</v>
      </c>
      <c r="G124" s="167">
        <v>725</v>
      </c>
      <c r="H124" s="97">
        <v>100</v>
      </c>
      <c r="I124" s="156">
        <v>5473</v>
      </c>
      <c r="J124" s="136"/>
      <c r="K124" s="106">
        <v>5473</v>
      </c>
      <c r="L124" s="156">
        <v>5468</v>
      </c>
      <c r="M124" s="136"/>
      <c r="N124" s="106">
        <v>5468</v>
      </c>
      <c r="O124" s="98">
        <v>99.90864242645715</v>
      </c>
    </row>
    <row r="125" spans="1:15" ht="68.25" customHeight="1" hidden="1">
      <c r="A125" s="99">
        <v>1003</v>
      </c>
      <c r="B125" s="104" t="s">
        <v>246</v>
      </c>
      <c r="C125" s="166"/>
      <c r="D125" s="166"/>
      <c r="E125" s="165" t="e">
        <v>#DIV/0!</v>
      </c>
      <c r="F125" s="167">
        <v>0</v>
      </c>
      <c r="G125" s="167">
        <v>0</v>
      </c>
      <c r="H125" s="97"/>
      <c r="I125" s="156">
        <v>0</v>
      </c>
      <c r="J125" s="136"/>
      <c r="K125" s="106">
        <v>0</v>
      </c>
      <c r="L125" s="156">
        <v>0</v>
      </c>
      <c r="M125" s="136"/>
      <c r="N125" s="106">
        <v>0</v>
      </c>
      <c r="O125" s="98" t="e">
        <v>#DIV/0!</v>
      </c>
    </row>
    <row r="126" spans="1:15" ht="61.5" customHeight="1" hidden="1">
      <c r="A126" s="99" t="s">
        <v>247</v>
      </c>
      <c r="B126" s="104" t="s">
        <v>248</v>
      </c>
      <c r="C126" s="166"/>
      <c r="D126" s="166"/>
      <c r="E126" s="165" t="e">
        <v>#DIV/0!</v>
      </c>
      <c r="F126" s="167"/>
      <c r="G126" s="167"/>
      <c r="H126" s="97"/>
      <c r="I126" s="156">
        <v>0</v>
      </c>
      <c r="J126" s="136"/>
      <c r="K126" s="106">
        <v>0</v>
      </c>
      <c r="L126" s="156">
        <v>0</v>
      </c>
      <c r="M126" s="136"/>
      <c r="N126" s="106">
        <v>0</v>
      </c>
      <c r="O126" s="98" t="e">
        <v>#DIV/0!</v>
      </c>
    </row>
    <row r="127" spans="1:15" ht="64.5" customHeight="1" hidden="1">
      <c r="A127" s="99" t="s">
        <v>247</v>
      </c>
      <c r="B127" s="96" t="s">
        <v>249</v>
      </c>
      <c r="C127" s="166"/>
      <c r="D127" s="166"/>
      <c r="E127" s="165"/>
      <c r="F127" s="167"/>
      <c r="G127" s="167"/>
      <c r="H127" s="97"/>
      <c r="I127" s="156">
        <v>0</v>
      </c>
      <c r="J127" s="136"/>
      <c r="K127" s="106">
        <v>0</v>
      </c>
      <c r="L127" s="156">
        <v>0</v>
      </c>
      <c r="M127" s="136"/>
      <c r="N127" s="106">
        <v>0</v>
      </c>
      <c r="O127" s="98"/>
    </row>
    <row r="128" spans="1:15" ht="84.75" customHeight="1">
      <c r="A128" s="160">
        <v>1004</v>
      </c>
      <c r="B128" s="96" t="s">
        <v>250</v>
      </c>
      <c r="C128" s="166">
        <v>16395</v>
      </c>
      <c r="D128" s="166">
        <v>16047.3</v>
      </c>
      <c r="E128" s="165">
        <v>97.87923147301007</v>
      </c>
      <c r="F128" s="167">
        <v>0</v>
      </c>
      <c r="G128" s="167">
        <v>0</v>
      </c>
      <c r="H128" s="97"/>
      <c r="I128" s="156">
        <v>16395</v>
      </c>
      <c r="J128" s="136"/>
      <c r="K128" s="106">
        <v>16395</v>
      </c>
      <c r="L128" s="156">
        <v>16047.3</v>
      </c>
      <c r="M128" s="136"/>
      <c r="N128" s="106">
        <v>16047.3</v>
      </c>
      <c r="O128" s="98">
        <v>97.87923147301007</v>
      </c>
    </row>
    <row r="129" spans="1:15" ht="159" customHeight="1">
      <c r="A129" s="99">
        <v>1004</v>
      </c>
      <c r="B129" s="96" t="s">
        <v>251</v>
      </c>
      <c r="C129" s="166">
        <v>72511.8</v>
      </c>
      <c r="D129" s="166">
        <v>67225.8</v>
      </c>
      <c r="E129" s="165">
        <v>92.71015200284644</v>
      </c>
      <c r="F129" s="167">
        <v>0</v>
      </c>
      <c r="G129" s="167">
        <v>0</v>
      </c>
      <c r="H129" s="97"/>
      <c r="I129" s="156">
        <v>72511.8</v>
      </c>
      <c r="J129" s="136"/>
      <c r="K129" s="106">
        <v>72511.8</v>
      </c>
      <c r="L129" s="156">
        <v>67225.8</v>
      </c>
      <c r="M129" s="136"/>
      <c r="N129" s="106">
        <v>67225.8</v>
      </c>
      <c r="O129" s="98">
        <v>92.71015200284644</v>
      </c>
    </row>
    <row r="130" spans="1:15" ht="107.25" customHeight="1">
      <c r="A130" s="99" t="s">
        <v>252</v>
      </c>
      <c r="B130" s="96" t="s">
        <v>253</v>
      </c>
      <c r="C130" s="166">
        <v>12995.7</v>
      </c>
      <c r="D130" s="166">
        <v>12995.6</v>
      </c>
      <c r="E130" s="165">
        <v>99.9992305147087</v>
      </c>
      <c r="F130" s="167">
        <v>0</v>
      </c>
      <c r="G130" s="167">
        <v>0</v>
      </c>
      <c r="H130" s="97"/>
      <c r="I130" s="156">
        <v>12995.7</v>
      </c>
      <c r="J130" s="136"/>
      <c r="K130" s="106">
        <v>12995.7</v>
      </c>
      <c r="L130" s="156">
        <v>12995.6</v>
      </c>
      <c r="M130" s="136"/>
      <c r="N130" s="106">
        <v>12995.6</v>
      </c>
      <c r="O130" s="98">
        <v>99.9992305147087</v>
      </c>
    </row>
    <row r="131" spans="1:15" ht="35.25" customHeight="1">
      <c r="A131" s="99" t="s">
        <v>252</v>
      </c>
      <c r="B131" s="96" t="s">
        <v>254</v>
      </c>
      <c r="C131" s="166">
        <v>11576.5</v>
      </c>
      <c r="D131" s="166">
        <v>10584.2</v>
      </c>
      <c r="E131" s="165">
        <v>91.428324623159</v>
      </c>
      <c r="F131" s="167"/>
      <c r="G131" s="167"/>
      <c r="H131" s="97"/>
      <c r="I131" s="156">
        <v>11576.5</v>
      </c>
      <c r="J131" s="136"/>
      <c r="K131" s="106">
        <v>11576.5</v>
      </c>
      <c r="L131" s="156">
        <v>10584.2</v>
      </c>
      <c r="M131" s="136"/>
      <c r="N131" s="106">
        <v>10584.2</v>
      </c>
      <c r="O131" s="98">
        <v>91.428324623159</v>
      </c>
    </row>
    <row r="132" spans="1:15" ht="63" customHeight="1" hidden="1">
      <c r="A132" s="99" t="s">
        <v>255</v>
      </c>
      <c r="B132" s="96" t="s">
        <v>256</v>
      </c>
      <c r="C132" s="166"/>
      <c r="D132" s="166"/>
      <c r="E132" s="165"/>
      <c r="F132" s="167"/>
      <c r="G132" s="167"/>
      <c r="H132" s="97" t="e">
        <v>#DIV/0!</v>
      </c>
      <c r="I132" s="156">
        <v>0</v>
      </c>
      <c r="J132" s="136"/>
      <c r="K132" s="106">
        <v>0</v>
      </c>
      <c r="L132" s="156">
        <v>0</v>
      </c>
      <c r="M132" s="136"/>
      <c r="N132" s="106">
        <v>0</v>
      </c>
      <c r="O132" s="98" t="e">
        <v>#DIV/0!</v>
      </c>
    </row>
    <row r="133" spans="1:15" ht="34.5" customHeight="1">
      <c r="A133" s="99">
        <v>1006</v>
      </c>
      <c r="B133" s="96" t="s">
        <v>257</v>
      </c>
      <c r="C133" s="166">
        <v>16900</v>
      </c>
      <c r="D133" s="166">
        <v>16419.3</v>
      </c>
      <c r="E133" s="165">
        <v>97.15562130177514</v>
      </c>
      <c r="F133" s="167">
        <v>0</v>
      </c>
      <c r="G133" s="167">
        <v>0</v>
      </c>
      <c r="H133" s="97"/>
      <c r="I133" s="156">
        <v>16900</v>
      </c>
      <c r="J133" s="136"/>
      <c r="K133" s="106">
        <v>16900</v>
      </c>
      <c r="L133" s="156">
        <v>16419.3</v>
      </c>
      <c r="M133" s="136"/>
      <c r="N133" s="106">
        <v>16419.3</v>
      </c>
      <c r="O133" s="98">
        <v>97.15562130177514</v>
      </c>
    </row>
    <row r="134" spans="1:15" ht="21" customHeight="1">
      <c r="A134" s="153">
        <v>1100</v>
      </c>
      <c r="B134" s="144" t="s">
        <v>258</v>
      </c>
      <c r="C134" s="145">
        <v>118458.90000000001</v>
      </c>
      <c r="D134" s="145">
        <v>113400</v>
      </c>
      <c r="E134" s="145">
        <v>95.72940488219965</v>
      </c>
      <c r="F134" s="152">
        <v>42889.3</v>
      </c>
      <c r="G134" s="152">
        <v>34066.4</v>
      </c>
      <c r="H134" s="146">
        <v>79.42866868892708</v>
      </c>
      <c r="I134" s="152">
        <v>161348.2</v>
      </c>
      <c r="J134" s="152">
        <v>9149.2</v>
      </c>
      <c r="K134" s="152">
        <v>152199</v>
      </c>
      <c r="L134" s="152">
        <v>147466.4</v>
      </c>
      <c r="M134" s="152">
        <v>4094.3</v>
      </c>
      <c r="N134" s="152">
        <v>143372.1</v>
      </c>
      <c r="O134" s="147">
        <v>94.20042181617488</v>
      </c>
    </row>
    <row r="135" spans="1:15" ht="18" customHeight="1">
      <c r="A135" s="99">
        <v>1101</v>
      </c>
      <c r="B135" s="96" t="s">
        <v>259</v>
      </c>
      <c r="C135" s="166">
        <v>118036.1</v>
      </c>
      <c r="D135" s="166">
        <v>112977.2</v>
      </c>
      <c r="E135" s="165">
        <v>95.71410780261293</v>
      </c>
      <c r="F135" s="167">
        <v>42889.3</v>
      </c>
      <c r="G135" s="167">
        <v>34066.4</v>
      </c>
      <c r="H135" s="97">
        <v>79.42866868892708</v>
      </c>
      <c r="I135" s="156">
        <v>160925.40000000002</v>
      </c>
      <c r="J135" s="136">
        <v>9149.2</v>
      </c>
      <c r="K135" s="106">
        <v>151776.2</v>
      </c>
      <c r="L135" s="156">
        <v>147043.6</v>
      </c>
      <c r="M135" s="136">
        <v>4094.3</v>
      </c>
      <c r="N135" s="106">
        <v>142949.30000000002</v>
      </c>
      <c r="O135" s="98">
        <v>94.18426604434687</v>
      </c>
    </row>
    <row r="136" spans="1:15" ht="15.75" customHeight="1">
      <c r="A136" s="99">
        <v>1102</v>
      </c>
      <c r="B136" s="96" t="s">
        <v>260</v>
      </c>
      <c r="C136" s="166">
        <v>55</v>
      </c>
      <c r="D136" s="166">
        <v>55</v>
      </c>
      <c r="E136" s="165">
        <v>100</v>
      </c>
      <c r="F136" s="167"/>
      <c r="G136" s="167">
        <v>0</v>
      </c>
      <c r="H136" s="97"/>
      <c r="I136" s="156">
        <v>55</v>
      </c>
      <c r="J136" s="136"/>
      <c r="K136" s="106">
        <v>55</v>
      </c>
      <c r="L136" s="156">
        <v>55</v>
      </c>
      <c r="M136" s="136"/>
      <c r="N136" s="106">
        <v>55</v>
      </c>
      <c r="O136" s="98">
        <v>100</v>
      </c>
    </row>
    <row r="137" spans="1:15" ht="19.5" customHeight="1">
      <c r="A137" s="99" t="s">
        <v>261</v>
      </c>
      <c r="B137" s="96" t="s">
        <v>262</v>
      </c>
      <c r="C137" s="166">
        <v>367.8</v>
      </c>
      <c r="D137" s="166">
        <v>367.8</v>
      </c>
      <c r="E137" s="165">
        <v>100</v>
      </c>
      <c r="F137" s="167"/>
      <c r="G137" s="167"/>
      <c r="H137" s="97"/>
      <c r="I137" s="156">
        <v>367.8</v>
      </c>
      <c r="J137" s="136"/>
      <c r="K137" s="106">
        <v>367.8</v>
      </c>
      <c r="L137" s="156">
        <v>367.8</v>
      </c>
      <c r="M137" s="136"/>
      <c r="N137" s="106">
        <v>367.8</v>
      </c>
      <c r="O137" s="98">
        <v>100</v>
      </c>
    </row>
    <row r="138" spans="1:15" ht="24" customHeight="1">
      <c r="A138" s="153">
        <v>1200</v>
      </c>
      <c r="B138" s="144" t="s">
        <v>263</v>
      </c>
      <c r="C138" s="145">
        <v>12653.5</v>
      </c>
      <c r="D138" s="145">
        <v>12587.5</v>
      </c>
      <c r="E138" s="148">
        <v>99.47840518433635</v>
      </c>
      <c r="F138" s="145"/>
      <c r="G138" s="145"/>
      <c r="H138" s="146"/>
      <c r="I138" s="145">
        <v>12653.5</v>
      </c>
      <c r="J138" s="145">
        <v>0</v>
      </c>
      <c r="K138" s="145">
        <v>12653.5</v>
      </c>
      <c r="L138" s="145">
        <v>12587.5</v>
      </c>
      <c r="M138" s="145">
        <v>0</v>
      </c>
      <c r="N138" s="145">
        <v>12587.5</v>
      </c>
      <c r="O138" s="149">
        <v>99.47840518433635</v>
      </c>
    </row>
    <row r="139" spans="1:15" ht="23.25" customHeight="1">
      <c r="A139" s="99" t="s">
        <v>264</v>
      </c>
      <c r="B139" s="96" t="s">
        <v>265</v>
      </c>
      <c r="C139" s="166">
        <v>12653.5</v>
      </c>
      <c r="D139" s="166">
        <v>12587.5</v>
      </c>
      <c r="E139" s="165">
        <v>99.47840518433635</v>
      </c>
      <c r="F139" s="167"/>
      <c r="G139" s="167"/>
      <c r="H139" s="97"/>
      <c r="I139" s="156">
        <v>12653.5</v>
      </c>
      <c r="J139" s="136">
        <v>0</v>
      </c>
      <c r="K139" s="106">
        <v>12653.5</v>
      </c>
      <c r="L139" s="156">
        <v>12587.5</v>
      </c>
      <c r="M139" s="136"/>
      <c r="N139" s="106">
        <v>12587.5</v>
      </c>
      <c r="O139" s="98">
        <v>99.47840518433635</v>
      </c>
    </row>
    <row r="140" spans="1:15" ht="27" customHeight="1">
      <c r="A140" s="153">
        <v>1300</v>
      </c>
      <c r="B140" s="144" t="s">
        <v>266</v>
      </c>
      <c r="C140" s="145">
        <v>30</v>
      </c>
      <c r="D140" s="145">
        <v>26.4</v>
      </c>
      <c r="E140" s="145">
        <v>88</v>
      </c>
      <c r="F140" s="145">
        <v>0</v>
      </c>
      <c r="G140" s="145">
        <v>0</v>
      </c>
      <c r="H140" s="148">
        <v>0</v>
      </c>
      <c r="I140" s="145">
        <v>30</v>
      </c>
      <c r="J140" s="145">
        <v>0</v>
      </c>
      <c r="K140" s="145">
        <v>30</v>
      </c>
      <c r="L140" s="145">
        <v>26.4</v>
      </c>
      <c r="M140" s="145">
        <v>0</v>
      </c>
      <c r="N140" s="145">
        <v>26.4</v>
      </c>
      <c r="O140" s="149">
        <v>88</v>
      </c>
    </row>
    <row r="141" spans="1:15" ht="34.5" customHeight="1">
      <c r="A141" s="99">
        <v>1301</v>
      </c>
      <c r="B141" s="96" t="s">
        <v>267</v>
      </c>
      <c r="C141" s="166">
        <v>30</v>
      </c>
      <c r="D141" s="166">
        <v>26.4</v>
      </c>
      <c r="E141" s="165">
        <v>88</v>
      </c>
      <c r="F141" s="167"/>
      <c r="G141" s="167">
        <v>0</v>
      </c>
      <c r="H141" s="97">
        <v>0</v>
      </c>
      <c r="I141" s="156">
        <v>30</v>
      </c>
      <c r="J141" s="136"/>
      <c r="K141" s="106">
        <v>30</v>
      </c>
      <c r="L141" s="156">
        <v>26.4</v>
      </c>
      <c r="M141" s="138"/>
      <c r="N141" s="106">
        <v>26.4</v>
      </c>
      <c r="O141" s="98">
        <v>88</v>
      </c>
    </row>
    <row r="142" spans="1:15" ht="21.75" customHeight="1">
      <c r="A142" s="153">
        <v>1400</v>
      </c>
      <c r="B142" s="144" t="s">
        <v>268</v>
      </c>
      <c r="C142" s="145">
        <v>348853.6</v>
      </c>
      <c r="D142" s="145">
        <v>348853.6</v>
      </c>
      <c r="E142" s="145">
        <v>100</v>
      </c>
      <c r="F142" s="152">
        <v>0</v>
      </c>
      <c r="G142" s="152">
        <v>0</v>
      </c>
      <c r="H142" s="152"/>
      <c r="I142" s="152">
        <v>348853.6</v>
      </c>
      <c r="J142" s="152">
        <v>348853.6</v>
      </c>
      <c r="K142" s="152">
        <v>0</v>
      </c>
      <c r="L142" s="152">
        <v>348853.6</v>
      </c>
      <c r="M142" s="152">
        <v>348853.6</v>
      </c>
      <c r="N142" s="152">
        <v>0</v>
      </c>
      <c r="O142" s="147">
        <v>0</v>
      </c>
    </row>
    <row r="143" spans="1:15" ht="54" customHeight="1">
      <c r="A143" s="99">
        <v>1401</v>
      </c>
      <c r="B143" s="96" t="s">
        <v>269</v>
      </c>
      <c r="C143" s="166">
        <v>141776.5</v>
      </c>
      <c r="D143" s="166">
        <v>141776.5</v>
      </c>
      <c r="E143" s="165">
        <v>100</v>
      </c>
      <c r="F143" s="167">
        <v>0</v>
      </c>
      <c r="G143" s="167">
        <v>0</v>
      </c>
      <c r="H143" s="97">
        <v>0</v>
      </c>
      <c r="I143" s="156">
        <v>141776.5</v>
      </c>
      <c r="J143" s="136">
        <v>141776.5</v>
      </c>
      <c r="K143" s="106"/>
      <c r="L143" s="156">
        <v>141776.5</v>
      </c>
      <c r="M143" s="138">
        <v>141776.5</v>
      </c>
      <c r="N143" s="106">
        <v>0</v>
      </c>
      <c r="O143" s="98">
        <v>0</v>
      </c>
    </row>
    <row r="144" spans="1:15" ht="21" customHeight="1" hidden="1">
      <c r="A144" s="99">
        <v>1402</v>
      </c>
      <c r="B144" s="96" t="s">
        <v>270</v>
      </c>
      <c r="C144" s="166"/>
      <c r="D144" s="166"/>
      <c r="E144" s="165" t="e">
        <v>#DIV/0!</v>
      </c>
      <c r="F144" s="167">
        <v>0</v>
      </c>
      <c r="G144" s="167">
        <v>0</v>
      </c>
      <c r="H144" s="97">
        <v>0</v>
      </c>
      <c r="I144" s="156">
        <v>0</v>
      </c>
      <c r="J144" s="136"/>
      <c r="K144" s="106">
        <v>0</v>
      </c>
      <c r="L144" s="156">
        <v>0</v>
      </c>
      <c r="M144" s="138"/>
      <c r="N144" s="106">
        <v>0</v>
      </c>
      <c r="O144" s="98">
        <v>0</v>
      </c>
    </row>
    <row r="145" spans="1:15" ht="22.5" customHeight="1">
      <c r="A145" s="99">
        <v>1403</v>
      </c>
      <c r="B145" s="96" t="s">
        <v>271</v>
      </c>
      <c r="C145" s="166">
        <v>207077.1</v>
      </c>
      <c r="D145" s="166">
        <v>207077.1</v>
      </c>
      <c r="E145" s="165">
        <v>100</v>
      </c>
      <c r="F145" s="167">
        <v>0</v>
      </c>
      <c r="G145" s="167">
        <v>0</v>
      </c>
      <c r="H145" s="97">
        <v>0</v>
      </c>
      <c r="I145" s="156">
        <v>207077.1</v>
      </c>
      <c r="J145" s="136">
        <v>207077.1</v>
      </c>
      <c r="K145" s="106">
        <v>0</v>
      </c>
      <c r="L145" s="156">
        <v>207077.1</v>
      </c>
      <c r="M145" s="136">
        <v>207077.1</v>
      </c>
      <c r="N145" s="106">
        <v>0</v>
      </c>
      <c r="O145" s="98">
        <v>0</v>
      </c>
    </row>
    <row r="146" spans="1:15" ht="14.25" thickBot="1">
      <c r="A146" s="214" t="s">
        <v>272</v>
      </c>
      <c r="B146" s="215"/>
      <c r="C146" s="132">
        <v>4424598.699999999</v>
      </c>
      <c r="D146" s="132">
        <v>4269266.1</v>
      </c>
      <c r="E146" s="132">
        <v>96.48934037791948</v>
      </c>
      <c r="F146" s="132">
        <v>821123.2000000001</v>
      </c>
      <c r="G146" s="132">
        <v>777197.7000000001</v>
      </c>
      <c r="H146" s="133">
        <v>94.65055913655831</v>
      </c>
      <c r="I146" s="132"/>
      <c r="J146" s="132">
        <v>585554.8999999999</v>
      </c>
      <c r="K146" s="132">
        <v>4660167</v>
      </c>
      <c r="L146" s="134"/>
      <c r="M146" s="132">
        <v>579072.5</v>
      </c>
      <c r="N146" s="132">
        <v>4467391.3</v>
      </c>
      <c r="O146" s="135">
        <v>95.86333064888018</v>
      </c>
    </row>
    <row r="147" spans="1:15" ht="12.75" hidden="1">
      <c r="A147" s="77"/>
      <c r="B147" s="74"/>
      <c r="C147" s="125"/>
      <c r="D147" s="109"/>
      <c r="E147" s="82"/>
      <c r="F147" s="110"/>
      <c r="G147" s="110"/>
      <c r="H147" s="81"/>
      <c r="I147" s="81"/>
      <c r="J147" s="81"/>
      <c r="K147" s="108"/>
      <c r="L147" s="110"/>
      <c r="M147" s="108"/>
      <c r="N147" s="108"/>
      <c r="O147" s="84"/>
    </row>
    <row r="148" spans="1:15" ht="12.75" hidden="1">
      <c r="A148" s="78"/>
      <c r="B148" s="75"/>
      <c r="C148" s="139">
        <v>4424598.7</v>
      </c>
      <c r="D148" s="139">
        <v>4269266.1</v>
      </c>
      <c r="E148" s="139"/>
      <c r="F148" s="139">
        <v>821123.2</v>
      </c>
      <c r="G148" s="139">
        <v>777197.7</v>
      </c>
      <c r="H148" s="139"/>
      <c r="I148" s="139"/>
      <c r="J148" s="139">
        <v>585554.9</v>
      </c>
      <c r="K148" s="170">
        <v>4660167</v>
      </c>
      <c r="L148" s="139"/>
      <c r="M148" s="139">
        <v>579072.5</v>
      </c>
      <c r="N148" s="139">
        <v>4467391.3</v>
      </c>
      <c r="O148" s="139"/>
    </row>
    <row r="149" spans="1:15" ht="12.75" hidden="1">
      <c r="A149" s="78"/>
      <c r="B149" s="75"/>
      <c r="C149" s="140">
        <v>0</v>
      </c>
      <c r="D149" s="140">
        <v>0</v>
      </c>
      <c r="E149" s="141"/>
      <c r="F149" s="142">
        <v>0</v>
      </c>
      <c r="G149" s="157">
        <v>0</v>
      </c>
      <c r="H149" s="157"/>
      <c r="I149" s="157"/>
      <c r="J149" s="158">
        <v>0</v>
      </c>
      <c r="K149" s="158">
        <v>0</v>
      </c>
      <c r="L149" s="158">
        <v>0</v>
      </c>
      <c r="M149" s="158">
        <v>0</v>
      </c>
      <c r="N149" s="158">
        <v>0</v>
      </c>
      <c r="O149" s="158"/>
    </row>
    <row r="150" spans="1:15" ht="12.75">
      <c r="A150" s="208" t="s">
        <v>273</v>
      </c>
      <c r="B150" s="208"/>
      <c r="C150" s="208"/>
      <c r="D150" s="111"/>
      <c r="E150" s="87"/>
      <c r="F150" s="111"/>
      <c r="G150" s="110"/>
      <c r="H150" s="81"/>
      <c r="I150" s="81"/>
      <c r="J150" s="81"/>
      <c r="K150" s="84"/>
      <c r="L150" s="81"/>
      <c r="M150" s="84"/>
      <c r="N150" s="108"/>
      <c r="O150" s="84"/>
    </row>
    <row r="151" spans="1:15" ht="12.75">
      <c r="A151" s="208" t="s">
        <v>274</v>
      </c>
      <c r="B151" s="208"/>
      <c r="C151" s="208"/>
      <c r="D151" s="112"/>
      <c r="E151" s="218" t="s">
        <v>275</v>
      </c>
      <c r="F151" s="218"/>
      <c r="G151" s="110"/>
      <c r="H151" s="81"/>
      <c r="I151" s="81"/>
      <c r="J151" s="81"/>
      <c r="K151" s="83"/>
      <c r="L151" s="80"/>
      <c r="M151" s="83"/>
      <c r="N151" s="108"/>
      <c r="O151" s="84"/>
    </row>
    <row r="152" spans="1:15" ht="12.75">
      <c r="A152" s="88"/>
      <c r="B152" s="89"/>
      <c r="C152" s="121"/>
      <c r="D152" s="113"/>
      <c r="E152" s="161"/>
      <c r="F152" s="118"/>
      <c r="G152" s="110"/>
      <c r="H152" s="81"/>
      <c r="I152" s="81"/>
      <c r="J152" s="81"/>
      <c r="K152" s="83"/>
      <c r="L152" s="80"/>
      <c r="M152" s="83"/>
      <c r="N152" s="108"/>
      <c r="O152" s="84"/>
    </row>
    <row r="153" spans="1:15" ht="12.75">
      <c r="A153" s="208" t="s">
        <v>276</v>
      </c>
      <c r="B153" s="208"/>
      <c r="C153" s="208"/>
      <c r="D153" s="114"/>
      <c r="E153" s="218" t="s">
        <v>277</v>
      </c>
      <c r="F153" s="218"/>
      <c r="G153" s="110"/>
      <c r="H153" s="81"/>
      <c r="I153" s="81"/>
      <c r="J153" s="81"/>
      <c r="K153" s="83"/>
      <c r="L153" s="80"/>
      <c r="M153" s="83"/>
      <c r="N153" s="108"/>
      <c r="O153" s="84"/>
    </row>
    <row r="154" spans="1:15" ht="12.75">
      <c r="A154" s="88"/>
      <c r="B154" s="90"/>
      <c r="C154" s="122"/>
      <c r="D154" s="115"/>
      <c r="E154" s="161"/>
      <c r="F154" s="118"/>
      <c r="G154" s="110"/>
      <c r="H154" s="81"/>
      <c r="I154" s="81"/>
      <c r="J154" s="81"/>
      <c r="K154" s="83"/>
      <c r="L154" s="80"/>
      <c r="M154" s="83"/>
      <c r="N154" s="108"/>
      <c r="O154" s="84"/>
    </row>
    <row r="155" spans="1:15" ht="12.75">
      <c r="A155" s="208" t="s">
        <v>278</v>
      </c>
      <c r="B155" s="208"/>
      <c r="C155" s="208"/>
      <c r="D155" s="114"/>
      <c r="E155" s="218" t="s">
        <v>279</v>
      </c>
      <c r="F155" s="218"/>
      <c r="G155" s="110"/>
      <c r="H155" s="81"/>
      <c r="I155" s="81"/>
      <c r="J155" s="81"/>
      <c r="K155" s="83"/>
      <c r="L155" s="80"/>
      <c r="M155" s="83"/>
      <c r="N155" s="108"/>
      <c r="O155" s="84"/>
    </row>
    <row r="156" spans="1:15" ht="12.75">
      <c r="A156" s="91"/>
      <c r="B156" s="92"/>
      <c r="C156" s="123"/>
      <c r="D156" s="111"/>
      <c r="E156" s="86"/>
      <c r="F156" s="111"/>
      <c r="G156" s="110"/>
      <c r="H156" s="81"/>
      <c r="I156" s="81"/>
      <c r="J156" s="81"/>
      <c r="K156" s="84"/>
      <c r="L156" s="81"/>
      <c r="M156" s="84"/>
      <c r="N156" s="108" t="s">
        <v>280</v>
      </c>
      <c r="O156" s="84"/>
    </row>
    <row r="157" spans="1:14" ht="12.75">
      <c r="A157" s="93"/>
      <c r="B157" s="93"/>
      <c r="C157" s="124" t="s">
        <v>281</v>
      </c>
      <c r="D157" s="116"/>
      <c r="E157" s="94" t="s">
        <v>282</v>
      </c>
      <c r="F157" s="119"/>
      <c r="G157" s="117"/>
      <c r="K157" t="s">
        <v>283</v>
      </c>
      <c r="N157" s="117"/>
    </row>
  </sheetData>
  <sheetProtection/>
  <mergeCells count="28">
    <mergeCell ref="A155:C155"/>
    <mergeCell ref="E155:F155"/>
    <mergeCell ref="K4:K5"/>
    <mergeCell ref="L4:L5"/>
    <mergeCell ref="A151:C151"/>
    <mergeCell ref="E151:F151"/>
    <mergeCell ref="A153:C153"/>
    <mergeCell ref="E153:F153"/>
    <mergeCell ref="M4:M5"/>
    <mergeCell ref="N4:N5"/>
    <mergeCell ref="O4:O5"/>
    <mergeCell ref="A150:C150"/>
    <mergeCell ref="G4:G5"/>
    <mergeCell ref="H4:H5"/>
    <mergeCell ref="I4:I5"/>
    <mergeCell ref="J4:J5"/>
    <mergeCell ref="B6:O8"/>
    <mergeCell ref="A146:B146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2022-01-10T04:07:51Z</cp:lastPrinted>
  <dcterms:created xsi:type="dcterms:W3CDTF">2006-05-12T06:58:42Z</dcterms:created>
  <dcterms:modified xsi:type="dcterms:W3CDTF">2022-01-19T09:36:52Z</dcterms:modified>
  <cp:category/>
  <cp:version/>
  <cp:contentType/>
  <cp:contentStatus/>
</cp:coreProperties>
</file>