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1570" windowHeight="7755"/>
  </bookViews>
  <sheets>
    <sheet name="01.01.2022" sheetId="1" r:id="rId1"/>
  </sheets>
  <definedNames>
    <definedName name="_xlnm.Print_Area" localSheetId="0">'01.01.2022'!$A$1:$X$31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O10" i="1" s="1"/>
  <c r="S10" i="1"/>
  <c r="T10" i="1"/>
  <c r="U10" i="1"/>
  <c r="U15" i="1" s="1"/>
  <c r="U22" i="1" s="1"/>
  <c r="M11" i="1"/>
  <c r="O11" i="1" s="1"/>
  <c r="W11" i="1" s="1"/>
  <c r="S11" i="1"/>
  <c r="U11" i="1" s="1"/>
  <c r="T11" i="1"/>
  <c r="M12" i="1"/>
  <c r="O12" i="1" s="1"/>
  <c r="W12" i="1" s="1"/>
  <c r="S12" i="1"/>
  <c r="T12" i="1"/>
  <c r="U12" i="1"/>
  <c r="M13" i="1"/>
  <c r="O13" i="1" s="1"/>
  <c r="W13" i="1" s="1"/>
  <c r="S13" i="1"/>
  <c r="U13" i="1" s="1"/>
  <c r="T13" i="1"/>
  <c r="M14" i="1"/>
  <c r="O14" i="1" s="1"/>
  <c r="W14" i="1" s="1"/>
  <c r="S14" i="1"/>
  <c r="T14" i="1"/>
  <c r="U14" i="1"/>
  <c r="F15" i="1"/>
  <c r="J15" i="1"/>
  <c r="K15" i="1"/>
  <c r="L15" i="1"/>
  <c r="N15" i="1"/>
  <c r="P15" i="1"/>
  <c r="Q15" i="1"/>
  <c r="R15" i="1"/>
  <c r="S15" i="1"/>
  <c r="T15" i="1"/>
  <c r="V15" i="1"/>
  <c r="X15" i="1"/>
  <c r="F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F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F22" i="1"/>
  <c r="J22" i="1"/>
  <c r="K22" i="1"/>
  <c r="L22" i="1"/>
  <c r="N22" i="1"/>
  <c r="P22" i="1"/>
  <c r="Q22" i="1"/>
  <c r="R22" i="1"/>
  <c r="S22" i="1"/>
  <c r="T22" i="1"/>
  <c r="V22" i="1"/>
  <c r="X22" i="1"/>
  <c r="W10" i="1" l="1"/>
  <c r="W15" i="1" s="1"/>
  <c r="W22" i="1" s="1"/>
  <c r="O15" i="1"/>
  <c r="O22" i="1" s="1"/>
  <c r="M15" i="1"/>
  <c r="M22" i="1" s="1"/>
</calcChain>
</file>

<file path=xl/sharedStrings.xml><?xml version="1.0" encoding="utf-8"?>
<sst xmlns="http://schemas.openxmlformats.org/spreadsheetml/2006/main" count="64" uniqueCount="51">
  <si>
    <t>Мальгин С.В.</t>
  </si>
  <si>
    <t>муниципальными финансами администрации Октябрьского района</t>
  </si>
  <si>
    <t>Главный бухгалтер Комитета по управлению</t>
  </si>
  <si>
    <t>Куклина Н.Г.</t>
  </si>
  <si>
    <t>администрации Октябрьского района</t>
  </si>
  <si>
    <t>Председатель Комитета по управлению муниципальными финансами</t>
  </si>
  <si>
    <t>Заплатин С.В.</t>
  </si>
  <si>
    <t>Глава Октябрьского района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</si>
  <si>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</si>
  <si>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Итого  муниципальный долг</t>
  </si>
  <si>
    <t>Итого по разделу</t>
  </si>
  <si>
    <t>Раздел 3. Договоры о предоставлении муниципальной гарантии *</t>
  </si>
  <si>
    <t>1.</t>
  </si>
  <si>
    <t>Раздел 2. Договоры и соглашения о получении кредитов от кредитных организаций</t>
  </si>
  <si>
    <t>Департамент финансов ХМАО-Югры</t>
  </si>
  <si>
    <t>№ 4/02-21 от 22.09.2021</t>
  </si>
  <si>
    <t>договор</t>
  </si>
  <si>
    <t>5.</t>
  </si>
  <si>
    <t>№ 9/01-21-ДЗ от 16.06.2021</t>
  </si>
  <si>
    <t>4.</t>
  </si>
  <si>
    <t>№ 04/01-21-ДЗ от 24.05.2021</t>
  </si>
  <si>
    <t>3.</t>
  </si>
  <si>
    <t>№ 10/01-20-ДЗ от 27.05.2020</t>
  </si>
  <si>
    <t>2.</t>
  </si>
  <si>
    <t>№ 9/01-20-ДЗ от 27.05.2020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</si>
  <si>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</si>
  <si>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в том числе просроченные</t>
  </si>
  <si>
    <t>остаток на конец отчетного периода</t>
  </si>
  <si>
    <t>Погашено</t>
  </si>
  <si>
    <t>Начислено</t>
  </si>
  <si>
    <t>остаток на начало года</t>
  </si>
  <si>
    <t>в том числе остаток просроченного долгового обязательства</t>
  </si>
  <si>
    <t>остаток основного обязательства на конец отчетного периода</t>
  </si>
  <si>
    <t>в том числе погашено  просроченного долгового обязательства</t>
  </si>
  <si>
    <t>погашение долгового обязательства за отчетный период</t>
  </si>
  <si>
    <t>образование долгового обязательства за отчетный период</t>
  </si>
  <si>
    <t>остаток основного обязательства на начало года</t>
  </si>
  <si>
    <t>В том числе просроченные долговые обязательства (гр.16+гр.22)</t>
  </si>
  <si>
    <t>Остаток долгового обязательства на конец отчетного периода (гр.15+гр.21)</t>
  </si>
  <si>
    <t>Проценты, комиссии</t>
  </si>
  <si>
    <t>Основной долг</t>
  </si>
  <si>
    <t>Процентная ставка/ставка купонного дохода</t>
  </si>
  <si>
    <t>Форма обеспечения обязательства, номер и дата документа</t>
  </si>
  <si>
    <t>Срок погашения долгового обязательства</t>
  </si>
  <si>
    <t>Объем долгового обязательства  по договору</t>
  </si>
  <si>
    <t>Наименование кредитора (принципала)</t>
  </si>
  <si>
    <t>Дата возникновения обязательства по договору (дата,№)</t>
  </si>
  <si>
    <t>Наименование долгового обязательства</t>
  </si>
  <si>
    <t>Дата регистрации</t>
  </si>
  <si>
    <t>№ п/п</t>
  </si>
  <si>
    <t>Долговая книга муниципального образования Октябрьский район за период с 01.01.2021 года  по 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</si>
</sst>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  <charset val="204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/>
    <xf numFmtId="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4" fontId="7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0" fontId="4" fillId="0" borderId="1" xfId="0" applyFont="1" applyBorder="1"/>
    <xf numFmtId="4" fontId="6" fillId="0" borderId="1" xfId="0" applyNumberFormat="1" applyFont="1" applyBorder="1"/>
    <xf numFmtId="2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0" xfId="0" applyFont="1"/>
    <xf numFmtId="4" fontId="6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vertical="center" textRotation="90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5"/>
  <sheetViews>
    <sheetView tabSelected="1" zoomScaleNormal="100" workbookViewId="0">
      <selection activeCell="L32" sqref="L32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54" customFormat="1" ht="39" customHeight="1" x14ac:dyDescent="0.25">
      <c r="B2" s="54" t="s">
        <v>50</v>
      </c>
    </row>
    <row r="3" spans="1:26" s="54" customFormat="1" ht="13.5" customHeight="1" x14ac:dyDescent="0.25"/>
    <row r="4" spans="1:26" s="54" customFormat="1" ht="13.5" customHeight="1" x14ac:dyDescent="0.25"/>
    <row r="5" spans="1:26" s="11" customFormat="1" x14ac:dyDescent="0.2"/>
    <row r="6" spans="1:26" s="11" customFormat="1" x14ac:dyDescent="0.2">
      <c r="A6" s="53" t="s">
        <v>49</v>
      </c>
      <c r="B6" s="47" t="s">
        <v>48</v>
      </c>
      <c r="C6" s="47" t="s">
        <v>47</v>
      </c>
      <c r="D6" s="47" t="s">
        <v>46</v>
      </c>
      <c r="E6" s="47" t="s">
        <v>45</v>
      </c>
      <c r="F6" s="47" t="s">
        <v>44</v>
      </c>
      <c r="G6" s="47" t="s">
        <v>43</v>
      </c>
      <c r="H6" s="47" t="s">
        <v>42</v>
      </c>
      <c r="I6" s="47" t="s">
        <v>41</v>
      </c>
      <c r="J6" s="52" t="s">
        <v>40</v>
      </c>
      <c r="K6" s="52"/>
      <c r="L6" s="52"/>
      <c r="M6" s="52"/>
      <c r="N6" s="52"/>
      <c r="O6" s="52"/>
      <c r="P6" s="52"/>
      <c r="Q6" s="52" t="s">
        <v>39</v>
      </c>
      <c r="R6" s="52"/>
      <c r="S6" s="52"/>
      <c r="T6" s="52"/>
      <c r="U6" s="52"/>
      <c r="V6" s="52"/>
      <c r="W6" s="48" t="s">
        <v>38</v>
      </c>
      <c r="X6" s="47" t="s">
        <v>37</v>
      </c>
    </row>
    <row r="7" spans="1:26" s="11" customFormat="1" ht="125.25" customHeight="1" x14ac:dyDescent="0.2">
      <c r="A7" s="51"/>
      <c r="B7" s="47"/>
      <c r="C7" s="47"/>
      <c r="D7" s="47"/>
      <c r="E7" s="47"/>
      <c r="F7" s="47"/>
      <c r="G7" s="47"/>
      <c r="H7" s="47"/>
      <c r="I7" s="47"/>
      <c r="J7" s="49" t="s">
        <v>36</v>
      </c>
      <c r="K7" s="49" t="s">
        <v>31</v>
      </c>
      <c r="L7" s="49" t="s">
        <v>35</v>
      </c>
      <c r="M7" s="49" t="s">
        <v>34</v>
      </c>
      <c r="N7" s="49" t="s">
        <v>33</v>
      </c>
      <c r="O7" s="49" t="s">
        <v>32</v>
      </c>
      <c r="P7" s="50" t="s">
        <v>31</v>
      </c>
      <c r="Q7" s="49" t="s">
        <v>30</v>
      </c>
      <c r="R7" s="49" t="s">
        <v>26</v>
      </c>
      <c r="S7" s="49" t="s">
        <v>29</v>
      </c>
      <c r="T7" s="49" t="s">
        <v>28</v>
      </c>
      <c r="U7" s="49" t="s">
        <v>27</v>
      </c>
      <c r="V7" s="49" t="s">
        <v>26</v>
      </c>
      <c r="W7" s="48"/>
      <c r="X7" s="47"/>
      <c r="Y7" s="15"/>
      <c r="Z7" s="15"/>
    </row>
    <row r="8" spans="1:26" s="11" customFormat="1" x14ac:dyDescent="0.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5">
        <v>24</v>
      </c>
      <c r="Y8" s="44"/>
      <c r="Z8" s="15"/>
    </row>
    <row r="9" spans="1:26" s="11" customFormat="1" ht="15" x14ac:dyDescent="0.25">
      <c r="A9" s="19"/>
      <c r="B9" s="40" t="s">
        <v>25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5"/>
      <c r="Z9" s="15"/>
    </row>
    <row r="10" spans="1:26" s="33" customFormat="1" ht="44.25" customHeight="1" x14ac:dyDescent="0.25">
      <c r="A10" s="43" t="s">
        <v>12</v>
      </c>
      <c r="B10" s="42">
        <v>43978</v>
      </c>
      <c r="C10" s="41" t="s">
        <v>16</v>
      </c>
      <c r="D10" s="23" t="s">
        <v>24</v>
      </c>
      <c r="E10" s="23" t="s">
        <v>14</v>
      </c>
      <c r="F10" s="36">
        <v>4134770.5</v>
      </c>
      <c r="G10" s="35">
        <v>44317</v>
      </c>
      <c r="H10" s="18"/>
      <c r="I10" s="24">
        <v>0.1</v>
      </c>
      <c r="J10" s="22">
        <v>2362726</v>
      </c>
      <c r="K10" s="22">
        <v>0</v>
      </c>
      <c r="L10" s="36">
        <v>0</v>
      </c>
      <c r="M10" s="22">
        <f>590681.5+590681.5+590681.5+590681.5</f>
        <v>2362726</v>
      </c>
      <c r="N10" s="22">
        <v>0</v>
      </c>
      <c r="O10" s="23">
        <f>J10+L10-M10</f>
        <v>0</v>
      </c>
      <c r="P10" s="22">
        <v>0</v>
      </c>
      <c r="Q10" s="22">
        <v>0</v>
      </c>
      <c r="R10" s="22">
        <v>0</v>
      </c>
      <c r="S10" s="22">
        <f>192.57+103.57+55.02+9.71</f>
        <v>360.86999999999995</v>
      </c>
      <c r="T10" s="22">
        <f>192.57+103.57+55.02+9.71</f>
        <v>360.86999999999995</v>
      </c>
      <c r="U10" s="23">
        <f>Q10+S10-T10</f>
        <v>0</v>
      </c>
      <c r="V10" s="22">
        <v>0</v>
      </c>
      <c r="W10" s="23">
        <f>O10+U10</f>
        <v>0</v>
      </c>
      <c r="X10" s="22">
        <v>0</v>
      </c>
    </row>
    <row r="11" spans="1:26" s="33" customFormat="1" ht="44.25" customHeight="1" x14ac:dyDescent="0.25">
      <c r="A11" s="43" t="s">
        <v>23</v>
      </c>
      <c r="B11" s="42">
        <v>43978</v>
      </c>
      <c r="C11" s="41" t="s">
        <v>16</v>
      </c>
      <c r="D11" s="23" t="s">
        <v>22</v>
      </c>
      <c r="E11" s="23" t="s">
        <v>14</v>
      </c>
      <c r="F11" s="36">
        <v>45826946.200000003</v>
      </c>
      <c r="G11" s="35">
        <v>44317</v>
      </c>
      <c r="H11" s="18"/>
      <c r="I11" s="24">
        <v>0.1</v>
      </c>
      <c r="J11" s="22">
        <v>26185946.200000003</v>
      </c>
      <c r="K11" s="22">
        <v>0</v>
      </c>
      <c r="L11" s="36">
        <v>0</v>
      </c>
      <c r="M11" s="22">
        <f>6547000+6547000+6547000+6544946.2</f>
        <v>26185946.199999999</v>
      </c>
      <c r="N11" s="22">
        <v>0</v>
      </c>
      <c r="O11" s="23">
        <f>J11+L11-M11</f>
        <v>0</v>
      </c>
      <c r="P11" s="22">
        <v>0</v>
      </c>
      <c r="Q11" s="22">
        <v>0</v>
      </c>
      <c r="R11" s="22">
        <v>0</v>
      </c>
      <c r="S11" s="22">
        <f>2134.33+1147.81+609.69+107.59</f>
        <v>3999.42</v>
      </c>
      <c r="T11" s="22">
        <f>2134.33+1147.81+609.69+107.59</f>
        <v>3999.42</v>
      </c>
      <c r="U11" s="23">
        <f>Q11+S11-T11</f>
        <v>0</v>
      </c>
      <c r="V11" s="22">
        <v>0</v>
      </c>
      <c r="W11" s="23">
        <f>O11+U11</f>
        <v>0</v>
      </c>
      <c r="X11" s="22">
        <v>0</v>
      </c>
    </row>
    <row r="12" spans="1:26" s="33" customFormat="1" ht="44.25" customHeight="1" x14ac:dyDescent="0.25">
      <c r="A12" s="43" t="s">
        <v>21</v>
      </c>
      <c r="B12" s="42">
        <v>44340</v>
      </c>
      <c r="C12" s="41" t="s">
        <v>16</v>
      </c>
      <c r="D12" s="23" t="s">
        <v>20</v>
      </c>
      <c r="E12" s="23" t="s">
        <v>14</v>
      </c>
      <c r="F12" s="36">
        <v>6777237.54</v>
      </c>
      <c r="G12" s="35">
        <v>44681</v>
      </c>
      <c r="H12" s="18"/>
      <c r="I12" s="24">
        <v>0.1</v>
      </c>
      <c r="J12" s="22">
        <v>0</v>
      </c>
      <c r="K12" s="22">
        <v>0</v>
      </c>
      <c r="L12" s="36">
        <v>6777237.54</v>
      </c>
      <c r="M12" s="22">
        <f>968177+968177+968177</f>
        <v>2904531</v>
      </c>
      <c r="N12" s="22">
        <v>0</v>
      </c>
      <c r="O12" s="23">
        <f>J12+L12-M12</f>
        <v>3872706.54</v>
      </c>
      <c r="P12" s="22">
        <v>0</v>
      </c>
      <c r="Q12" s="22">
        <v>0</v>
      </c>
      <c r="R12" s="22">
        <v>0</v>
      </c>
      <c r="S12" s="22">
        <f>557.03+506.64+419.1+347.48</f>
        <v>1830.25</v>
      </c>
      <c r="T12" s="22">
        <f>557.03+506.64+419.1+347.48</f>
        <v>1830.25</v>
      </c>
      <c r="U12" s="23">
        <f>Q12+S12-T12</f>
        <v>0</v>
      </c>
      <c r="V12" s="22">
        <v>0</v>
      </c>
      <c r="W12" s="23">
        <f>O12+U12</f>
        <v>3872706.54</v>
      </c>
      <c r="X12" s="22">
        <v>0</v>
      </c>
    </row>
    <row r="13" spans="1:26" s="33" customFormat="1" ht="44.25" customHeight="1" x14ac:dyDescent="0.25">
      <c r="A13" s="43" t="s">
        <v>19</v>
      </c>
      <c r="B13" s="42">
        <v>44363</v>
      </c>
      <c r="C13" s="41" t="s">
        <v>16</v>
      </c>
      <c r="D13" s="23" t="s">
        <v>18</v>
      </c>
      <c r="E13" s="23" t="s">
        <v>14</v>
      </c>
      <c r="F13" s="36">
        <v>44608152.149999999</v>
      </c>
      <c r="G13" s="35">
        <v>44681</v>
      </c>
      <c r="H13" s="18"/>
      <c r="I13" s="24">
        <v>0.1</v>
      </c>
      <c r="J13" s="22">
        <v>0</v>
      </c>
      <c r="K13" s="22">
        <v>0</v>
      </c>
      <c r="L13" s="36">
        <v>44608152.149999999</v>
      </c>
      <c r="M13" s="22">
        <f>6372593+6372593+6372593</f>
        <v>19117779</v>
      </c>
      <c r="N13" s="22">
        <v>0</v>
      </c>
      <c r="O13" s="23">
        <f>J13+L13-M13</f>
        <v>25490373.149999999</v>
      </c>
      <c r="P13" s="22">
        <v>0</v>
      </c>
      <c r="Q13" s="22">
        <v>0</v>
      </c>
      <c r="R13" s="22">
        <v>0</v>
      </c>
      <c r="S13" s="22">
        <f>3666.42+3334.7+2758.55+2287.15</f>
        <v>12046.82</v>
      </c>
      <c r="T13" s="22">
        <f>3666.42+3334.7+2758.55+2287.15</f>
        <v>12046.82</v>
      </c>
      <c r="U13" s="23">
        <f>Q13+S13-T13</f>
        <v>0</v>
      </c>
      <c r="V13" s="22">
        <v>0</v>
      </c>
      <c r="W13" s="23">
        <f>O13+U13</f>
        <v>25490373.149999999</v>
      </c>
      <c r="X13" s="22">
        <v>0</v>
      </c>
    </row>
    <row r="14" spans="1:26" s="33" customFormat="1" ht="44.25" customHeight="1" x14ac:dyDescent="0.25">
      <c r="A14" s="43" t="s">
        <v>17</v>
      </c>
      <c r="B14" s="42">
        <v>44461</v>
      </c>
      <c r="C14" s="41" t="s">
        <v>16</v>
      </c>
      <c r="D14" s="23" t="s">
        <v>15</v>
      </c>
      <c r="E14" s="23" t="s">
        <v>14</v>
      </c>
      <c r="F14" s="36">
        <v>35000000</v>
      </c>
      <c r="G14" s="35">
        <v>44826</v>
      </c>
      <c r="H14" s="18"/>
      <c r="I14" s="24">
        <v>0.1</v>
      </c>
      <c r="J14" s="22">
        <v>0</v>
      </c>
      <c r="K14" s="22">
        <v>0</v>
      </c>
      <c r="L14" s="36">
        <v>35000000</v>
      </c>
      <c r="M14" s="22">
        <f>2917000+2917000+2917000</f>
        <v>8751000</v>
      </c>
      <c r="N14" s="22">
        <v>0</v>
      </c>
      <c r="O14" s="23">
        <f>J14+L14-M14</f>
        <v>26249000</v>
      </c>
      <c r="P14" s="22">
        <v>0</v>
      </c>
      <c r="Q14" s="22">
        <v>0</v>
      </c>
      <c r="R14" s="22">
        <v>0</v>
      </c>
      <c r="S14" s="22">
        <f>671.23+2764.81+2461.14+2285.31</f>
        <v>8182.49</v>
      </c>
      <c r="T14" s="22">
        <f>671.23+2764.81+2461.14+2285.31</f>
        <v>8182.49</v>
      </c>
      <c r="U14" s="23">
        <f>Q14+S14-T14</f>
        <v>0</v>
      </c>
      <c r="V14" s="22">
        <v>0</v>
      </c>
      <c r="W14" s="23">
        <f>O14+U14</f>
        <v>26249000</v>
      </c>
      <c r="X14" s="22">
        <v>0</v>
      </c>
    </row>
    <row r="15" spans="1:26" s="33" customFormat="1" ht="14.25" customHeight="1" x14ac:dyDescent="0.25">
      <c r="A15" s="39"/>
      <c r="B15" s="18"/>
      <c r="C15" s="20" t="s">
        <v>10</v>
      </c>
      <c r="D15" s="20"/>
      <c r="E15" s="20"/>
      <c r="F15" s="20">
        <f>SUM(F10:F14)</f>
        <v>136347106.38999999</v>
      </c>
      <c r="G15" s="20"/>
      <c r="H15" s="20"/>
      <c r="I15" s="20"/>
      <c r="J15" s="20">
        <f>SUM(J10:J14)</f>
        <v>28548672.200000003</v>
      </c>
      <c r="K15" s="20">
        <f>SUM(K10:K14)</f>
        <v>0</v>
      </c>
      <c r="L15" s="20">
        <f>SUM(L10:L14)</f>
        <v>86385389.689999998</v>
      </c>
      <c r="M15" s="20">
        <f>SUM(M10:M14)</f>
        <v>59321982.200000003</v>
      </c>
      <c r="N15" s="20">
        <f>SUM(N10:N14)</f>
        <v>0</v>
      </c>
      <c r="O15" s="20">
        <f>SUM(O10:O14)</f>
        <v>55612079.689999998</v>
      </c>
      <c r="P15" s="20">
        <f>SUM(P10:P14)</f>
        <v>0</v>
      </c>
      <c r="Q15" s="20">
        <f>SUM(Q10:Q14)</f>
        <v>0</v>
      </c>
      <c r="R15" s="20">
        <f>SUM(R10:R14)</f>
        <v>0</v>
      </c>
      <c r="S15" s="20">
        <f>SUM(S10:S14)</f>
        <v>26419.85</v>
      </c>
      <c r="T15" s="20">
        <f>SUM(T10:T14)</f>
        <v>26419.85</v>
      </c>
      <c r="U15" s="20">
        <f>SUM(U10:U14)</f>
        <v>0</v>
      </c>
      <c r="V15" s="20">
        <f>SUM(V10:V14)</f>
        <v>0</v>
      </c>
      <c r="W15" s="20">
        <f>SUM(W10:W14)</f>
        <v>55612079.689999998</v>
      </c>
      <c r="X15" s="20">
        <f>SUM(X10:X14)</f>
        <v>0</v>
      </c>
    </row>
    <row r="16" spans="1:26" s="33" customFormat="1" ht="15" customHeight="1" x14ac:dyDescent="0.25">
      <c r="A16" s="39"/>
      <c r="B16" s="40" t="s"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6" s="33" customFormat="1" ht="24.75" customHeight="1" x14ac:dyDescent="0.25">
      <c r="A17" s="39" t="s">
        <v>12</v>
      </c>
      <c r="B17" s="18"/>
      <c r="C17" s="38"/>
      <c r="D17" s="37"/>
      <c r="E17" s="23"/>
      <c r="F17" s="36"/>
      <c r="G17" s="35"/>
      <c r="H17" s="18"/>
      <c r="I17" s="24"/>
      <c r="J17" s="22"/>
      <c r="K17" s="22"/>
      <c r="L17" s="22"/>
      <c r="M17" s="22"/>
      <c r="N17" s="22"/>
      <c r="O17" s="23"/>
      <c r="P17" s="22"/>
      <c r="Q17" s="22"/>
      <c r="R17" s="22"/>
      <c r="S17" s="34"/>
      <c r="T17" s="22"/>
      <c r="U17" s="23"/>
      <c r="V17" s="22"/>
      <c r="W17" s="23"/>
      <c r="X17" s="22"/>
    </row>
    <row r="18" spans="1:26" s="11" customFormat="1" ht="15" x14ac:dyDescent="0.25">
      <c r="A18" s="19"/>
      <c r="B18" s="20"/>
      <c r="C18" s="20" t="s">
        <v>10</v>
      </c>
      <c r="D18" s="20"/>
      <c r="E18" s="20"/>
      <c r="F18" s="20">
        <f>F17</f>
        <v>0</v>
      </c>
      <c r="G18" s="20"/>
      <c r="H18" s="20"/>
      <c r="I18" s="20"/>
      <c r="J18" s="20">
        <f>J17</f>
        <v>0</v>
      </c>
      <c r="K18" s="20">
        <f>K17</f>
        <v>0</v>
      </c>
      <c r="L18" s="20">
        <f>L17</f>
        <v>0</v>
      </c>
      <c r="M18" s="20">
        <f>M17</f>
        <v>0</v>
      </c>
      <c r="N18" s="20">
        <f>N17</f>
        <v>0</v>
      </c>
      <c r="O18" s="20">
        <f>O17</f>
        <v>0</v>
      </c>
      <c r="P18" s="20">
        <f>P17</f>
        <v>0</v>
      </c>
      <c r="Q18" s="20">
        <f>Q17</f>
        <v>0</v>
      </c>
      <c r="R18" s="20">
        <f>R17</f>
        <v>0</v>
      </c>
      <c r="S18" s="20">
        <f>S17</f>
        <v>0</v>
      </c>
      <c r="T18" s="20">
        <f>T17</f>
        <v>0</v>
      </c>
      <c r="U18" s="20">
        <f>U17</f>
        <v>0</v>
      </c>
      <c r="V18" s="20">
        <f>V17</f>
        <v>0</v>
      </c>
      <c r="W18" s="20">
        <f>W17</f>
        <v>0</v>
      </c>
      <c r="X18" s="20">
        <f>X17</f>
        <v>0</v>
      </c>
      <c r="Y18" s="15"/>
      <c r="Z18" s="15"/>
    </row>
    <row r="19" spans="1:26" s="11" customFormat="1" ht="15" x14ac:dyDescent="0.25">
      <c r="A19" s="19"/>
      <c r="B19" s="32" t="s">
        <v>11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5"/>
      <c r="Z19" s="15"/>
    </row>
    <row r="20" spans="1:26" s="11" customFormat="1" ht="15" customHeight="1" x14ac:dyDescent="0.25">
      <c r="A20" s="29"/>
      <c r="B20" s="18"/>
      <c r="C20" s="28"/>
      <c r="D20" s="27"/>
      <c r="E20" s="25"/>
      <c r="F20" s="22"/>
      <c r="G20" s="26"/>
      <c r="H20" s="25"/>
      <c r="I20" s="24"/>
      <c r="J20" s="22"/>
      <c r="K20" s="22"/>
      <c r="L20" s="22"/>
      <c r="M20" s="22"/>
      <c r="N20" s="22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15"/>
      <c r="Z20" s="15"/>
    </row>
    <row r="21" spans="1:26" s="11" customFormat="1" ht="15" x14ac:dyDescent="0.25">
      <c r="A21" s="19"/>
      <c r="B21" s="18"/>
      <c r="C21" s="18" t="s">
        <v>10</v>
      </c>
      <c r="D21" s="18"/>
      <c r="E21" s="18"/>
      <c r="F21" s="20">
        <f>SUM(F20:F20)</f>
        <v>0</v>
      </c>
      <c r="G21" s="21"/>
      <c r="H21" s="21"/>
      <c r="I21" s="21"/>
      <c r="J21" s="20">
        <f>SUM(J20:J20)</f>
        <v>0</v>
      </c>
      <c r="K21" s="20">
        <f>SUM(K20:K20)</f>
        <v>0</v>
      </c>
      <c r="L21" s="20">
        <f>SUM(L20:L20)</f>
        <v>0</v>
      </c>
      <c r="M21" s="20">
        <f>SUM(M20:M20)</f>
        <v>0</v>
      </c>
      <c r="N21" s="20">
        <f>SUM(N20:N20)</f>
        <v>0</v>
      </c>
      <c r="O21" s="20">
        <f>SUM(O20:O20)</f>
        <v>0</v>
      </c>
      <c r="P21" s="20">
        <f>SUM(P20:P20)</f>
        <v>0</v>
      </c>
      <c r="Q21" s="20">
        <f>SUM(Q20:Q20)</f>
        <v>0</v>
      </c>
      <c r="R21" s="20">
        <f>SUM(R20:R20)</f>
        <v>0</v>
      </c>
      <c r="S21" s="20">
        <f>SUM(S20:S20)</f>
        <v>0</v>
      </c>
      <c r="T21" s="20">
        <f>SUM(T20:T20)</f>
        <v>0</v>
      </c>
      <c r="U21" s="20">
        <f>SUM(U20:U20)</f>
        <v>0</v>
      </c>
      <c r="V21" s="20">
        <f>SUM(V20:V20)</f>
        <v>0</v>
      </c>
      <c r="W21" s="20">
        <f>SUM(W20:W20)</f>
        <v>0</v>
      </c>
      <c r="X21" s="20">
        <f>SUM(X20:X20)</f>
        <v>0</v>
      </c>
    </row>
    <row r="22" spans="1:26" s="11" customFormat="1" ht="15" x14ac:dyDescent="0.25">
      <c r="A22" s="19"/>
      <c r="B22" s="18"/>
      <c r="C22" s="17" t="s">
        <v>9</v>
      </c>
      <c r="D22" s="17"/>
      <c r="E22" s="17"/>
      <c r="F22" s="16">
        <f>SUM(F18+F21+F15)</f>
        <v>136347106.38999999</v>
      </c>
      <c r="G22" s="16"/>
      <c r="H22" s="16"/>
      <c r="I22" s="16"/>
      <c r="J22" s="16">
        <f>J18+J21+J15</f>
        <v>28548672.200000003</v>
      </c>
      <c r="K22" s="16">
        <f>SUM(K18+K21)</f>
        <v>0</v>
      </c>
      <c r="L22" s="16">
        <f>SUM(L18+L21+L15)</f>
        <v>86385389.689999998</v>
      </c>
      <c r="M22" s="16">
        <f>SUM(M18+M21+M15)</f>
        <v>59321982.200000003</v>
      </c>
      <c r="N22" s="16">
        <f>SUM(N18+N21+N15)</f>
        <v>0</v>
      </c>
      <c r="O22" s="16">
        <f>SUM(O18+O21+O15)</f>
        <v>55612079.689999998</v>
      </c>
      <c r="P22" s="16">
        <f>SUM(P18+P21+P15)</f>
        <v>0</v>
      </c>
      <c r="Q22" s="16">
        <f>SUM(Q18+Q21+Q15)</f>
        <v>0</v>
      </c>
      <c r="R22" s="16">
        <f>SUM(R18+R21+R15)</f>
        <v>0</v>
      </c>
      <c r="S22" s="16">
        <f>SUM(S18+S21+S15)</f>
        <v>26419.85</v>
      </c>
      <c r="T22" s="16">
        <f>SUM(T18+T21+T15)</f>
        <v>26419.85</v>
      </c>
      <c r="U22" s="16">
        <f>SUM(U18+U21+U15)</f>
        <v>0</v>
      </c>
      <c r="V22" s="16">
        <f>SUM(V18+V21+V15)</f>
        <v>0</v>
      </c>
      <c r="W22" s="16">
        <f>SUM(W18+W21+W15)</f>
        <v>55612079.689999998</v>
      </c>
      <c r="X22" s="16">
        <f>SUM(X18+X21+X15)</f>
        <v>0</v>
      </c>
    </row>
    <row r="23" spans="1:26" s="11" customFormat="1" x14ac:dyDescent="0.2">
      <c r="A23" s="15"/>
      <c r="B23" s="15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6" s="11" customFormat="1" ht="15" x14ac:dyDescent="0.25">
      <c r="A24" s="15"/>
      <c r="B24" s="14" t="s">
        <v>8</v>
      </c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6" ht="21" customHeight="1" x14ac:dyDescent="0.2">
      <c r="A25" s="10"/>
      <c r="B25" s="10"/>
    </row>
    <row r="26" spans="1:26" s="5" customFormat="1" ht="25.5" customHeight="1" x14ac:dyDescent="0.25">
      <c r="A26" s="9" t="s">
        <v>7</v>
      </c>
      <c r="B26" s="9"/>
      <c r="C26" s="9"/>
      <c r="D26" s="9"/>
      <c r="E26" s="9"/>
      <c r="F26" s="9"/>
      <c r="G26" s="9"/>
      <c r="H26" s="9"/>
      <c r="I26" s="4"/>
      <c r="J26" s="4"/>
      <c r="K26" s="4"/>
      <c r="L26" s="4"/>
      <c r="M26" s="3"/>
      <c r="N26" s="3"/>
      <c r="O26" s="4" t="s">
        <v>6</v>
      </c>
      <c r="P26" s="3"/>
    </row>
    <row r="27" spans="1:26" s="5" customFormat="1" ht="35.25" customHeight="1" x14ac:dyDescent="0.25">
      <c r="A27" s="3" t="s">
        <v>5</v>
      </c>
      <c r="B27" s="8"/>
      <c r="C27" s="8"/>
      <c r="D27" s="8"/>
      <c r="E27" s="8"/>
      <c r="F27" s="8"/>
      <c r="G27" s="8"/>
      <c r="H27" s="8"/>
      <c r="I27" s="4"/>
      <c r="J27" s="4"/>
      <c r="K27" s="4"/>
      <c r="L27" s="4"/>
      <c r="M27" s="3"/>
      <c r="N27" s="3"/>
      <c r="P27" s="3"/>
    </row>
    <row r="28" spans="1:26" s="5" customFormat="1" ht="14.25" customHeight="1" x14ac:dyDescent="0.25">
      <c r="A28" s="3" t="s">
        <v>4</v>
      </c>
      <c r="B28" s="8"/>
      <c r="C28" s="8"/>
      <c r="D28" s="8"/>
      <c r="E28" s="8"/>
      <c r="F28" s="8"/>
      <c r="G28" s="8"/>
      <c r="H28" s="8"/>
      <c r="I28" s="4"/>
      <c r="J28" s="4"/>
      <c r="K28" s="4"/>
      <c r="L28" s="4"/>
      <c r="M28" s="3"/>
      <c r="N28" s="3"/>
      <c r="O28" s="4" t="s">
        <v>3</v>
      </c>
      <c r="P28" s="3"/>
    </row>
    <row r="29" spans="1:26" ht="15.75" x14ac:dyDescent="0.25">
      <c r="A29" s="3"/>
      <c r="B29" s="3"/>
      <c r="C29" s="6"/>
      <c r="D29" s="3"/>
      <c r="E29" s="3"/>
      <c r="F29" s="7"/>
      <c r="G29" s="3"/>
      <c r="H29" s="3"/>
      <c r="I29" s="6"/>
      <c r="J29" s="6"/>
      <c r="K29" s="6"/>
      <c r="L29" s="3"/>
      <c r="M29" s="3"/>
      <c r="N29" s="5"/>
      <c r="O29" s="4"/>
      <c r="P29" s="3"/>
    </row>
    <row r="30" spans="1:26" ht="15.75" x14ac:dyDescent="0.25">
      <c r="A30" s="3" t="s">
        <v>2</v>
      </c>
      <c r="O30" s="3"/>
    </row>
    <row r="31" spans="1:26" ht="15.75" x14ac:dyDescent="0.25">
      <c r="A31" s="2" t="s">
        <v>1</v>
      </c>
      <c r="O31" s="2" t="s">
        <v>0</v>
      </c>
    </row>
    <row r="35" spans="2:2" ht="15" x14ac:dyDescent="0.25">
      <c r="B35" s="1"/>
    </row>
  </sheetData>
  <mergeCells count="17">
    <mergeCell ref="W6:W7"/>
    <mergeCell ref="A6:A7"/>
    <mergeCell ref="B6:B7"/>
    <mergeCell ref="C6:C7"/>
    <mergeCell ref="D6:D7"/>
    <mergeCell ref="E6:E7"/>
    <mergeCell ref="F6:F7"/>
    <mergeCell ref="X6:X7"/>
    <mergeCell ref="B9:X9"/>
    <mergeCell ref="B16:X16"/>
    <mergeCell ref="B19:X19"/>
    <mergeCell ref="A26:H26"/>
    <mergeCell ref="G6:G7"/>
    <mergeCell ref="H6:H7"/>
    <mergeCell ref="I6:I7"/>
    <mergeCell ref="J6:P6"/>
    <mergeCell ref="Q6:V6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01.01.2022</vt:lpstr>
      <vt:lpstr>'01.01.2022'!Область_печати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2022-03-22T05:21:55Z</dcterms:created>
  <dcterms:modified xsi:type="dcterms:W3CDTF">2022-03-22T05:22:22Z</dcterms:modified>
</cp:coreProperties>
</file>