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01.12.17" sheetId="1" r:id="rId1"/>
  </sheets>
  <definedNames>
    <definedName name="_xlnm.Print_Area" localSheetId="0">'01.12.17'!$A$1:$X$30</definedName>
  </definedNames>
  <calcPr fullCalcOnLoad="1"/>
</workbook>
</file>

<file path=xl/sharedStrings.xml><?xml version="1.0" encoding="utf-8"?>
<sst xmlns="http://schemas.openxmlformats.org/spreadsheetml/2006/main" count="63" uniqueCount="52">
  <si>
    <t>Долговая книга муниципального образования Октябрьский район за период с 01.01.2017 года  по  01.12.2017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</si>
  <si>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</si>
  <si>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</si>
  <si>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</si>
  <si>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</si>
  <si>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</si>
  <si>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</si>
  <si>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</si>
  <si>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</si>
  <si>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</si>
  <si>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</si>
  <si>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</si>
  <si>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</si>
  <si>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</si>
  <si>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</si>
  <si>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</si>
  <si>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</si>
  <si>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</si>
  <si>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</si>
  <si>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</si>
  <si>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</si>
  <si>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</si>
  <si>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</si>
  <si>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</si>
  <si>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</si>
  <si>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</si>
  <si>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</si>
  <si>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</si>
  <si>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3/01-16-ДЗ от 13.05.2016</t>
  </si>
  <si>
    <t>Департамент финансов ХМАО-Югры</t>
  </si>
  <si>
    <t>2.</t>
  </si>
  <si>
    <t>№ 7/01-16-ДЗ от 03.06.2016</t>
  </si>
  <si>
    <t>3.</t>
  </si>
  <si>
    <t>№ 3/01-17-ДЗ от 15.05.2017</t>
  </si>
  <si>
    <t>4.</t>
  </si>
  <si>
    <t>№ 7/01-17-ДЗ от 02.06.2017</t>
  </si>
  <si>
    <t>Итого по разделу</t>
  </si>
  <si>
    <t>Раздел 2. Договоры и соглашения о получении кредитов от кредитных организаций</t>
  </si>
  <si>
    <t>муниципальный  контракт</t>
  </si>
  <si>
    <t>№0187300003217000374-0110438-02 от 13.10.2017</t>
  </si>
  <si>
    <t>ПАО «Сбербанк России»</t>
  </si>
  <si>
    <t>Раздел 3.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</si>
  <si>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</si>
  <si>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</si>
  <si>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</si>
  <si>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</si>
  <si>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</si>
  <si>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</si>
  <si>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</si>
  <si>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Главный бухгалтер Комитета по управлению</t>
  </si>
  <si>
    <t>муниципальными финансами администрации Октябрьского района</t>
  </si>
  <si>
    <t>Заворотынская Н.А.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</si>
</sst>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left" vertical="top"/>
    </xf>
    <xf numFmtId="2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4"/>
  <sheetViews>
    <sheetView tabSelected="1" zoomScalePageLayoutView="0" workbookViewId="0" topLeftCell="A1">
      <selection activeCell="E6" sqref="E6:E7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9.75390625" style="0" customWidth="1"/>
    <col min="4" max="4" width="12.875" style="0" customWidth="1"/>
    <col min="5" max="5" width="14.125" style="0" customWidth="1"/>
    <col min="6" max="6" width="16.00390625" style="0" customWidth="1"/>
    <col min="7" max="7" width="12.625" style="0" customWidth="1"/>
    <col min="8" max="8" width="7.625" style="0" customWidth="1"/>
    <col min="9" max="9" width="6.75390625" style="0" customWidth="1"/>
    <col min="10" max="10" width="14.25390625" style="0" bestFit="1" customWidth="1"/>
    <col min="11" max="11" width="7.00390625" style="0" customWidth="1"/>
    <col min="12" max="12" width="15.75390625" style="0" customWidth="1"/>
    <col min="13" max="13" width="14.25390625" style="0" bestFit="1" customWidth="1"/>
    <col min="14" max="14" width="6.875" style="0" customWidth="1"/>
    <col min="15" max="15" width="16.125" style="0" customWidth="1"/>
    <col min="16" max="16" width="6.75390625" style="0" customWidth="1"/>
    <col min="17" max="17" width="11.375" style="0" customWidth="1"/>
    <col min="18" max="18" width="5.25390625" style="0" customWidth="1"/>
    <col min="19" max="19" width="13.00390625" style="0" customWidth="1"/>
    <col min="20" max="20" width="11.25390625" style="0" customWidth="1"/>
    <col min="21" max="21" width="11.875" style="0" customWidth="1"/>
    <col min="22" max="22" width="7.125" style="0" customWidth="1"/>
    <col min="23" max="23" width="15.375" style="0" customWidth="1"/>
    <col min="24" max="24" width="11.00390625" style="0" customWidth="1"/>
  </cols>
  <sheetData>
    <row r="2" s="1" customFormat="1" ht="39" customHeight="1">
      <c r="B2" s="1" t="s">
        <v>0</v>
      </c>
    </row>
    <row r="3" s="1" customFormat="1" ht="13.5" customHeight="1"/>
    <row r="4" s="1" customFormat="1" ht="13.5" customHeight="1"/>
    <row r="5" s="2" customFormat="1" ht="12.75"/>
    <row r="6" spans="1:24" s="2" customFormat="1" ht="12.75">
      <c r="A6" s="50" t="s">
        <v>1</v>
      </c>
      <c r="B6" s="42" t="s">
        <v>2</v>
      </c>
      <c r="C6" s="42" t="s">
        <v>3</v>
      </c>
      <c r="D6" s="42" t="s">
        <v>4</v>
      </c>
      <c r="E6" s="42" t="s">
        <v>5</v>
      </c>
      <c r="F6" s="42" t="s">
        <v>6</v>
      </c>
      <c r="G6" s="42" t="s">
        <v>7</v>
      </c>
      <c r="H6" s="42" t="s">
        <v>8</v>
      </c>
      <c r="I6" s="42" t="s">
        <v>9</v>
      </c>
      <c r="J6" s="48" t="s">
        <v>10</v>
      </c>
      <c r="K6" s="48"/>
      <c r="L6" s="48"/>
      <c r="M6" s="48"/>
      <c r="N6" s="48"/>
      <c r="O6" s="48"/>
      <c r="P6" s="48"/>
      <c r="Q6" s="48" t="s">
        <v>11</v>
      </c>
      <c r="R6" s="48"/>
      <c r="S6" s="48"/>
      <c r="T6" s="48"/>
      <c r="U6" s="48"/>
      <c r="V6" s="48"/>
      <c r="W6" s="49" t="s">
        <v>12</v>
      </c>
      <c r="X6" s="42" t="s">
        <v>13</v>
      </c>
    </row>
    <row r="7" spans="1:26" s="2" customFormat="1" ht="125.25" customHeight="1">
      <c r="A7" s="51"/>
      <c r="B7" s="42"/>
      <c r="C7" s="42"/>
      <c r="D7" s="42"/>
      <c r="E7" s="42"/>
      <c r="F7" s="42"/>
      <c r="G7" s="42"/>
      <c r="H7" s="42"/>
      <c r="I7" s="42"/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  <c r="P7" s="5" t="s">
        <v>15</v>
      </c>
      <c r="Q7" s="6" t="s">
        <v>20</v>
      </c>
      <c r="R7" s="6" t="s">
        <v>21</v>
      </c>
      <c r="S7" s="6" t="s">
        <v>22</v>
      </c>
      <c r="T7" s="6" t="s">
        <v>23</v>
      </c>
      <c r="U7" s="6" t="s">
        <v>24</v>
      </c>
      <c r="V7" s="6" t="s">
        <v>21</v>
      </c>
      <c r="W7" s="49"/>
      <c r="X7" s="42"/>
      <c r="Y7" s="7"/>
      <c r="Z7" s="7"/>
    </row>
    <row r="8" spans="1:26" s="2" customFormat="1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8">
        <v>24</v>
      </c>
      <c r="Y8" s="9"/>
      <c r="Z8" s="7"/>
    </row>
    <row r="9" spans="1:26" s="2" customFormat="1" ht="15">
      <c r="A9" s="10"/>
      <c r="B9" s="43" t="s">
        <v>25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7"/>
      <c r="Z9" s="7"/>
    </row>
    <row r="10" spans="1:24" s="19" customFormat="1" ht="44.25" customHeight="1">
      <c r="A10" s="11" t="s">
        <v>26</v>
      </c>
      <c r="B10" s="12"/>
      <c r="C10" s="13" t="s">
        <v>27</v>
      </c>
      <c r="D10" s="14" t="s">
        <v>28</v>
      </c>
      <c r="E10" s="14" t="s">
        <v>29</v>
      </c>
      <c r="F10" s="15">
        <v>3906240</v>
      </c>
      <c r="G10" s="16">
        <v>42856</v>
      </c>
      <c r="H10" s="12"/>
      <c r="I10" s="17">
        <v>0.1</v>
      </c>
      <c r="J10" s="18">
        <v>2232240</v>
      </c>
      <c r="K10" s="18">
        <v>0</v>
      </c>
      <c r="L10" s="18">
        <v>0</v>
      </c>
      <c r="M10" s="18">
        <f>558000+558000+558000+558240</f>
        <v>2232240</v>
      </c>
      <c r="N10" s="18">
        <v>0</v>
      </c>
      <c r="O10" s="14">
        <f>J10+L10-M10</f>
        <v>0</v>
      </c>
      <c r="P10" s="18">
        <v>0</v>
      </c>
      <c r="Q10" s="18">
        <v>0</v>
      </c>
      <c r="R10" s="18">
        <v>0</v>
      </c>
      <c r="S10" s="18">
        <f>172.77+87.16+48.94+27.53</f>
        <v>336.4</v>
      </c>
      <c r="T10" s="18">
        <f>172.77+87.16+48.94+27.53</f>
        <v>336.4</v>
      </c>
      <c r="U10" s="14">
        <f>Q10+S10-T10</f>
        <v>0</v>
      </c>
      <c r="V10" s="18">
        <v>0</v>
      </c>
      <c r="W10" s="14">
        <f>O10+U10</f>
        <v>0</v>
      </c>
      <c r="X10" s="18">
        <v>0</v>
      </c>
    </row>
    <row r="11" spans="1:24" s="19" customFormat="1" ht="44.25" customHeight="1">
      <c r="A11" s="11" t="s">
        <v>30</v>
      </c>
      <c r="B11" s="12"/>
      <c r="C11" s="13" t="s">
        <v>27</v>
      </c>
      <c r="D11" s="14" t="s">
        <v>31</v>
      </c>
      <c r="E11" s="14" t="s">
        <v>29</v>
      </c>
      <c r="F11" s="15">
        <v>32294923.92</v>
      </c>
      <c r="G11" s="16">
        <v>42887</v>
      </c>
      <c r="H11" s="12"/>
      <c r="I11" s="17">
        <v>0.1</v>
      </c>
      <c r="J11" s="18">
        <v>20294923.92</v>
      </c>
      <c r="K11" s="18">
        <v>0</v>
      </c>
      <c r="L11" s="18">
        <v>0</v>
      </c>
      <c r="M11" s="18">
        <f>4000000+4000000+4000000+4000000+4294923.92</f>
        <v>20294923.92</v>
      </c>
      <c r="N11" s="18">
        <v>0</v>
      </c>
      <c r="O11" s="14">
        <f>J11+L11-M11</f>
        <v>0</v>
      </c>
      <c r="P11" s="18">
        <v>0</v>
      </c>
      <c r="Q11" s="18">
        <v>0</v>
      </c>
      <c r="R11" s="18">
        <v>0</v>
      </c>
      <c r="S11" s="18">
        <f>1603.13+954.13+715.45+550.26+176.5</f>
        <v>3999.4700000000003</v>
      </c>
      <c r="T11" s="18">
        <f>1603.13+954.13+715.45+726.76</f>
        <v>3999.4700000000003</v>
      </c>
      <c r="U11" s="14">
        <f>Q11+S11-T11</f>
        <v>0</v>
      </c>
      <c r="V11" s="18">
        <v>0</v>
      </c>
      <c r="W11" s="14">
        <f>O11+U11</f>
        <v>0</v>
      </c>
      <c r="X11" s="18">
        <v>0</v>
      </c>
    </row>
    <row r="12" spans="1:24" s="19" customFormat="1" ht="44.25" customHeight="1">
      <c r="A12" s="11" t="s">
        <v>32</v>
      </c>
      <c r="B12" s="12"/>
      <c r="C12" s="13" t="s">
        <v>27</v>
      </c>
      <c r="D12" s="14" t="s">
        <v>33</v>
      </c>
      <c r="E12" s="14" t="s">
        <v>29</v>
      </c>
      <c r="F12" s="15">
        <v>4313346</v>
      </c>
      <c r="G12" s="16">
        <v>43221</v>
      </c>
      <c r="H12" s="12"/>
      <c r="I12" s="17">
        <v>0.1</v>
      </c>
      <c r="J12" s="18">
        <v>0</v>
      </c>
      <c r="K12" s="18">
        <v>0</v>
      </c>
      <c r="L12" s="18">
        <v>4313346</v>
      </c>
      <c r="M12" s="18">
        <f>616000+616000</f>
        <v>1232000</v>
      </c>
      <c r="N12" s="18">
        <v>0</v>
      </c>
      <c r="O12" s="14">
        <f>J12+L12-M12</f>
        <v>3081346</v>
      </c>
      <c r="P12" s="18">
        <v>0</v>
      </c>
      <c r="Q12" s="18">
        <v>0</v>
      </c>
      <c r="R12" s="18">
        <v>0</v>
      </c>
      <c r="S12" s="18">
        <f>354.52+317.39+256.64</f>
        <v>928.55</v>
      </c>
      <c r="T12" s="18">
        <f>354.52+317.39</f>
        <v>671.91</v>
      </c>
      <c r="U12" s="14">
        <f>Q12+S12-T12</f>
        <v>256.64</v>
      </c>
      <c r="V12" s="18">
        <v>0</v>
      </c>
      <c r="W12" s="14">
        <f>O12+U12</f>
        <v>3081602.64</v>
      </c>
      <c r="X12" s="18">
        <v>0</v>
      </c>
    </row>
    <row r="13" spans="1:24" s="19" customFormat="1" ht="44.25" customHeight="1">
      <c r="A13" s="11" t="s">
        <v>34</v>
      </c>
      <c r="B13" s="12"/>
      <c r="C13" s="13" t="s">
        <v>27</v>
      </c>
      <c r="D13" s="14" t="s">
        <v>35</v>
      </c>
      <c r="E13" s="14" t="s">
        <v>29</v>
      </c>
      <c r="F13" s="15">
        <v>38094834.8</v>
      </c>
      <c r="G13" s="16">
        <v>43252</v>
      </c>
      <c r="H13" s="12"/>
      <c r="I13" s="17">
        <v>0.1</v>
      </c>
      <c r="J13" s="18">
        <v>0</v>
      </c>
      <c r="K13" s="18">
        <v>0</v>
      </c>
      <c r="L13" s="18">
        <v>38094834.8</v>
      </c>
      <c r="M13" s="18">
        <f>4760000+4760000</f>
        <v>9520000</v>
      </c>
      <c r="N13" s="18">
        <v>0</v>
      </c>
      <c r="O13" s="14">
        <f>J13+L13-M13</f>
        <v>28574834.799999997</v>
      </c>
      <c r="P13" s="18">
        <v>0</v>
      </c>
      <c r="Q13" s="18">
        <v>0</v>
      </c>
      <c r="R13" s="18">
        <v>0</v>
      </c>
      <c r="S13" s="18">
        <f>3131.08+2857.26+2374.7</f>
        <v>8363.04</v>
      </c>
      <c r="T13" s="18">
        <f>3131.08+2857.26</f>
        <v>5988.34</v>
      </c>
      <c r="U13" s="14">
        <f>Q13+S13-T13</f>
        <v>2374.7000000000007</v>
      </c>
      <c r="V13" s="18">
        <v>0</v>
      </c>
      <c r="W13" s="14">
        <f>O13+U13</f>
        <v>28577209.499999996</v>
      </c>
      <c r="X13" s="18">
        <v>0</v>
      </c>
    </row>
    <row r="14" spans="1:24" s="19" customFormat="1" ht="14.25" customHeight="1">
      <c r="A14" s="11"/>
      <c r="B14" s="12"/>
      <c r="C14" s="20" t="s">
        <v>36</v>
      </c>
      <c r="D14" s="20"/>
      <c r="E14" s="20"/>
      <c r="F14" s="20">
        <f>SUM(F10:F13)</f>
        <v>78609344.72</v>
      </c>
      <c r="G14" s="20"/>
      <c r="H14" s="20"/>
      <c r="I14" s="20"/>
      <c r="J14" s="20">
        <f>SUM(J10:J13)</f>
        <v>22527163.92</v>
      </c>
      <c r="K14" s="20">
        <f aca="true" t="shared" si="0" ref="K14:X14">SUM(K10:K13)</f>
        <v>0</v>
      </c>
      <c r="L14" s="20">
        <f t="shared" si="0"/>
        <v>42408180.8</v>
      </c>
      <c r="M14" s="20">
        <f t="shared" si="0"/>
        <v>33279163.92</v>
      </c>
      <c r="N14" s="20">
        <f t="shared" si="0"/>
        <v>0</v>
      </c>
      <c r="O14" s="20">
        <f t="shared" si="0"/>
        <v>31656180.799999997</v>
      </c>
      <c r="P14" s="20">
        <f t="shared" si="0"/>
        <v>0</v>
      </c>
      <c r="Q14" s="20">
        <f t="shared" si="0"/>
        <v>0</v>
      </c>
      <c r="R14" s="20">
        <f t="shared" si="0"/>
        <v>0</v>
      </c>
      <c r="S14" s="20">
        <f t="shared" si="0"/>
        <v>13627.460000000001</v>
      </c>
      <c r="T14" s="20">
        <f t="shared" si="0"/>
        <v>10996.119999999999</v>
      </c>
      <c r="U14" s="20">
        <f t="shared" si="0"/>
        <v>2631.3400000000006</v>
      </c>
      <c r="V14" s="20">
        <f t="shared" si="0"/>
        <v>0</v>
      </c>
      <c r="W14" s="20">
        <f t="shared" si="0"/>
        <v>31658812.139999997</v>
      </c>
      <c r="X14" s="20">
        <f t="shared" si="0"/>
        <v>0</v>
      </c>
    </row>
    <row r="15" spans="1:24" s="19" customFormat="1" ht="15" customHeight="1">
      <c r="A15" s="11"/>
      <c r="B15" s="43" t="s">
        <v>37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4" s="19" customFormat="1" ht="44.25" customHeight="1">
      <c r="A16" s="11" t="s">
        <v>26</v>
      </c>
      <c r="B16" s="12"/>
      <c r="C16" s="4" t="s">
        <v>38</v>
      </c>
      <c r="D16" s="21" t="s">
        <v>39</v>
      </c>
      <c r="E16" s="14" t="s">
        <v>40</v>
      </c>
      <c r="F16" s="15">
        <v>100000000</v>
      </c>
      <c r="G16" s="16">
        <v>43616</v>
      </c>
      <c r="H16" s="12"/>
      <c r="I16" s="17">
        <v>8.82</v>
      </c>
      <c r="J16" s="18">
        <v>0</v>
      </c>
      <c r="K16" s="18">
        <v>0</v>
      </c>
      <c r="L16" s="18">
        <v>100000000</v>
      </c>
      <c r="M16" s="18">
        <v>0</v>
      </c>
      <c r="N16" s="18">
        <v>0</v>
      </c>
      <c r="O16" s="14">
        <f>J16+L16-M16</f>
        <v>100000000</v>
      </c>
      <c r="P16" s="18">
        <v>0</v>
      </c>
      <c r="Q16" s="18">
        <v>0</v>
      </c>
      <c r="R16" s="18">
        <v>0</v>
      </c>
      <c r="S16" s="18">
        <f>362465.75+724931.51</f>
        <v>1087397.26</v>
      </c>
      <c r="T16" s="18">
        <v>362465.75</v>
      </c>
      <c r="U16" s="14">
        <f>Q16+S16-T16</f>
        <v>724931.51</v>
      </c>
      <c r="V16" s="18">
        <v>0</v>
      </c>
      <c r="W16" s="14">
        <f>O16+U16</f>
        <v>100724931.51</v>
      </c>
      <c r="X16" s="18">
        <v>0</v>
      </c>
    </row>
    <row r="17" spans="1:26" s="2" customFormat="1" ht="15">
      <c r="A17" s="10"/>
      <c r="B17" s="20"/>
      <c r="C17" s="20" t="s">
        <v>36</v>
      </c>
      <c r="D17" s="20"/>
      <c r="E17" s="20"/>
      <c r="F17" s="20">
        <f>F16</f>
        <v>100000000</v>
      </c>
      <c r="G17" s="20"/>
      <c r="H17" s="20"/>
      <c r="I17" s="20"/>
      <c r="J17" s="20">
        <f>J16</f>
        <v>0</v>
      </c>
      <c r="K17" s="20">
        <f aca="true" t="shared" si="1" ref="K17:X17">K16</f>
        <v>0</v>
      </c>
      <c r="L17" s="20">
        <f t="shared" si="1"/>
        <v>100000000</v>
      </c>
      <c r="M17" s="20">
        <f t="shared" si="1"/>
        <v>0</v>
      </c>
      <c r="N17" s="20">
        <f t="shared" si="1"/>
        <v>0</v>
      </c>
      <c r="O17" s="20">
        <f t="shared" si="1"/>
        <v>100000000</v>
      </c>
      <c r="P17" s="20">
        <f t="shared" si="1"/>
        <v>0</v>
      </c>
      <c r="Q17" s="20">
        <f t="shared" si="1"/>
        <v>0</v>
      </c>
      <c r="R17" s="20">
        <f t="shared" si="1"/>
        <v>0</v>
      </c>
      <c r="S17" s="20">
        <f t="shared" si="1"/>
        <v>1087397.26</v>
      </c>
      <c r="T17" s="20">
        <f t="shared" si="1"/>
        <v>362465.75</v>
      </c>
      <c r="U17" s="20">
        <f t="shared" si="1"/>
        <v>724931.51</v>
      </c>
      <c r="V17" s="20">
        <f t="shared" si="1"/>
        <v>0</v>
      </c>
      <c r="W17" s="20">
        <f t="shared" si="1"/>
        <v>100724931.51</v>
      </c>
      <c r="X17" s="20">
        <f t="shared" si="1"/>
        <v>0</v>
      </c>
      <c r="Y17" s="7"/>
      <c r="Z17" s="7"/>
    </row>
    <row r="18" spans="1:26" s="2" customFormat="1" ht="15">
      <c r="A18" s="10"/>
      <c r="B18" s="44" t="s">
        <v>41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6"/>
      <c r="Y18" s="7"/>
      <c r="Z18" s="7"/>
    </row>
    <row r="19" spans="1:26" s="2" customFormat="1" ht="15" customHeight="1">
      <c r="A19" s="22"/>
      <c r="B19" s="12"/>
      <c r="C19" s="23"/>
      <c r="D19" s="24"/>
      <c r="E19" s="25"/>
      <c r="F19" s="18"/>
      <c r="G19" s="26"/>
      <c r="H19" s="25"/>
      <c r="I19" s="17"/>
      <c r="J19" s="18"/>
      <c r="K19" s="18"/>
      <c r="L19" s="18"/>
      <c r="M19" s="18"/>
      <c r="N19" s="18"/>
      <c r="O19" s="14"/>
      <c r="P19" s="18"/>
      <c r="Q19" s="18"/>
      <c r="R19" s="18"/>
      <c r="S19" s="18"/>
      <c r="T19" s="18"/>
      <c r="U19" s="18"/>
      <c r="V19" s="18"/>
      <c r="W19" s="18"/>
      <c r="X19" s="18"/>
      <c r="Y19" s="7"/>
      <c r="Z19" s="7"/>
    </row>
    <row r="20" spans="1:24" s="2" customFormat="1" ht="15">
      <c r="A20" s="10"/>
      <c r="B20" s="12"/>
      <c r="C20" s="12" t="s">
        <v>36</v>
      </c>
      <c r="D20" s="12"/>
      <c r="E20" s="12"/>
      <c r="F20" s="20">
        <f>SUM(F19:F19)</f>
        <v>0</v>
      </c>
      <c r="G20" s="27"/>
      <c r="H20" s="27"/>
      <c r="I20" s="27"/>
      <c r="J20" s="20">
        <f>SUM(J19:J19)</f>
        <v>0</v>
      </c>
      <c r="K20" s="20">
        <f aca="true" t="shared" si="2" ref="K20:X20">SUM(K19:K19)</f>
        <v>0</v>
      </c>
      <c r="L20" s="20">
        <f>SUM(L19:L19)</f>
        <v>0</v>
      </c>
      <c r="M20" s="20">
        <f t="shared" si="2"/>
        <v>0</v>
      </c>
      <c r="N20" s="20">
        <f t="shared" si="2"/>
        <v>0</v>
      </c>
      <c r="O20" s="20">
        <f t="shared" si="2"/>
        <v>0</v>
      </c>
      <c r="P20" s="20">
        <f t="shared" si="2"/>
        <v>0</v>
      </c>
      <c r="Q20" s="20">
        <f t="shared" si="2"/>
        <v>0</v>
      </c>
      <c r="R20" s="20">
        <f t="shared" si="2"/>
        <v>0</v>
      </c>
      <c r="S20" s="20">
        <f t="shared" si="2"/>
        <v>0</v>
      </c>
      <c r="T20" s="20">
        <f t="shared" si="2"/>
        <v>0</v>
      </c>
      <c r="U20" s="20">
        <f t="shared" si="2"/>
        <v>0</v>
      </c>
      <c r="V20" s="20">
        <f t="shared" si="2"/>
        <v>0</v>
      </c>
      <c r="W20" s="20">
        <f t="shared" si="2"/>
        <v>0</v>
      </c>
      <c r="X20" s="20">
        <f t="shared" si="2"/>
        <v>0</v>
      </c>
    </row>
    <row r="21" spans="1:24" s="2" customFormat="1" ht="15">
      <c r="A21" s="10"/>
      <c r="B21" s="12"/>
      <c r="C21" s="28" t="s">
        <v>42</v>
      </c>
      <c r="D21" s="28"/>
      <c r="E21" s="28"/>
      <c r="F21" s="29">
        <f>SUM(F17+F20+F14)</f>
        <v>178609344.72</v>
      </c>
      <c r="G21" s="29"/>
      <c r="H21" s="29"/>
      <c r="I21" s="29"/>
      <c r="J21" s="29">
        <f>J17+J20</f>
        <v>0</v>
      </c>
      <c r="K21" s="29">
        <f>SUM(K17+K20)</f>
        <v>0</v>
      </c>
      <c r="L21" s="29">
        <f>SUM(L17+L20+L14)</f>
        <v>142408180.8</v>
      </c>
      <c r="M21" s="29">
        <f aca="true" t="shared" si="3" ref="M21:X21">SUM(M17+M20+M14)</f>
        <v>33279163.92</v>
      </c>
      <c r="N21" s="29">
        <f t="shared" si="3"/>
        <v>0</v>
      </c>
      <c r="O21" s="29">
        <f t="shared" si="3"/>
        <v>131656180.8</v>
      </c>
      <c r="P21" s="29">
        <f t="shared" si="3"/>
        <v>0</v>
      </c>
      <c r="Q21" s="29">
        <f t="shared" si="3"/>
        <v>0</v>
      </c>
      <c r="R21" s="29">
        <f t="shared" si="3"/>
        <v>0</v>
      </c>
      <c r="S21" s="29">
        <f t="shared" si="3"/>
        <v>1101024.72</v>
      </c>
      <c r="T21" s="29">
        <f t="shared" si="3"/>
        <v>373461.87</v>
      </c>
      <c r="U21" s="29">
        <f t="shared" si="3"/>
        <v>727562.85</v>
      </c>
      <c r="V21" s="29">
        <f t="shared" si="3"/>
        <v>0</v>
      </c>
      <c r="W21" s="29">
        <f t="shared" si="3"/>
        <v>132383743.65</v>
      </c>
      <c r="X21" s="29">
        <f t="shared" si="3"/>
        <v>0</v>
      </c>
    </row>
    <row r="22" spans="1:24" s="2" customFormat="1" ht="12.75">
      <c r="A22" s="7"/>
      <c r="B22" s="7"/>
      <c r="C22" s="30"/>
      <c r="D22" s="30"/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s="2" customFormat="1" ht="15">
      <c r="A23" s="7"/>
      <c r="B23" s="32" t="s">
        <v>43</v>
      </c>
      <c r="C23" s="30"/>
      <c r="D23" s="30"/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1:2" ht="21" customHeight="1">
      <c r="A24" s="33"/>
      <c r="B24" s="33"/>
    </row>
    <row r="25" spans="1:16" s="36" customFormat="1" ht="25.5" customHeight="1">
      <c r="A25" s="47" t="s">
        <v>44</v>
      </c>
      <c r="B25" s="47"/>
      <c r="C25" s="47"/>
      <c r="D25" s="47"/>
      <c r="E25" s="47"/>
      <c r="F25" s="47"/>
      <c r="G25" s="47"/>
      <c r="H25" s="47"/>
      <c r="I25" s="34"/>
      <c r="J25" s="34"/>
      <c r="K25" s="34"/>
      <c r="L25" s="34"/>
      <c r="M25" s="35"/>
      <c r="N25" s="35"/>
      <c r="O25" s="34" t="s">
        <v>45</v>
      </c>
      <c r="P25" s="35"/>
    </row>
    <row r="26" spans="1:16" s="36" customFormat="1" ht="35.25" customHeight="1">
      <c r="A26" s="35" t="s">
        <v>46</v>
      </c>
      <c r="B26" s="37"/>
      <c r="C26" s="37"/>
      <c r="D26" s="37"/>
      <c r="E26" s="37"/>
      <c r="F26" s="37"/>
      <c r="G26" s="37"/>
      <c r="H26" s="37"/>
      <c r="I26" s="34"/>
      <c r="J26" s="34"/>
      <c r="K26" s="34"/>
      <c r="L26" s="34"/>
      <c r="M26" s="35"/>
      <c r="N26" s="35"/>
      <c r="P26" s="35"/>
    </row>
    <row r="27" spans="1:16" s="36" customFormat="1" ht="14.25" customHeight="1">
      <c r="A27" s="35" t="s">
        <v>47</v>
      </c>
      <c r="B27" s="37"/>
      <c r="C27" s="37"/>
      <c r="D27" s="37"/>
      <c r="E27" s="37"/>
      <c r="F27" s="37"/>
      <c r="G27" s="37"/>
      <c r="H27" s="37"/>
      <c r="I27" s="34"/>
      <c r="J27" s="34"/>
      <c r="K27" s="34"/>
      <c r="L27" s="34"/>
      <c r="M27" s="35"/>
      <c r="N27" s="35"/>
      <c r="O27" s="34" t="s">
        <v>48</v>
      </c>
      <c r="P27" s="35"/>
    </row>
    <row r="28" spans="1:16" ht="15.75">
      <c r="A28" s="35"/>
      <c r="B28" s="35"/>
      <c r="C28" s="38"/>
      <c r="D28" s="35"/>
      <c r="E28" s="35"/>
      <c r="F28" s="39"/>
      <c r="G28" s="35"/>
      <c r="H28" s="35"/>
      <c r="I28" s="38"/>
      <c r="J28" s="38"/>
      <c r="K28" s="38"/>
      <c r="L28" s="35"/>
      <c r="M28" s="35"/>
      <c r="N28" s="36"/>
      <c r="O28" s="34"/>
      <c r="P28" s="35"/>
    </row>
    <row r="29" spans="1:15" ht="15.75">
      <c r="A29" s="35" t="s">
        <v>49</v>
      </c>
      <c r="O29" s="35"/>
    </row>
    <row r="30" spans="1:15" ht="15.75">
      <c r="A30" s="40" t="s">
        <v>50</v>
      </c>
      <c r="O30" s="40" t="s">
        <v>51</v>
      </c>
    </row>
    <row r="34" ht="15">
      <c r="B34" s="41"/>
    </row>
  </sheetData>
  <sheetProtection/>
  <mergeCells count="17">
    <mergeCell ref="W6:W7"/>
    <mergeCell ref="A6:A7"/>
    <mergeCell ref="B6:B7"/>
    <mergeCell ref="C6:C7"/>
    <mergeCell ref="D6:D7"/>
    <mergeCell ref="E6:E7"/>
    <mergeCell ref="F6:F7"/>
    <mergeCell ref="X6:X7"/>
    <mergeCell ref="B9:X9"/>
    <mergeCell ref="B15:X15"/>
    <mergeCell ref="B18:X18"/>
    <mergeCell ref="A25:H25"/>
    <mergeCell ref="G6:G7"/>
    <mergeCell ref="H6:H7"/>
    <mergeCell ref="I6:I7"/>
    <mergeCell ref="J6:P6"/>
    <mergeCell ref="Q6:V6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MalginSV</dc:creator>
  <cp:keywords/>
  <dc:description/>
  <cp:lastModifiedBy>MalginSV</cp:lastModifiedBy>
  <dcterms:created xsi:type="dcterms:W3CDTF">2017-12-04T05:36:42Z</dcterms:created>
  <dcterms:modified xsi:type="dcterms:W3CDTF">2018-01-09T10:40:32Z</dcterms:modified>
  <cp:category/>
  <cp:version/>
  <cp:contentType/>
  <cp:contentStatus/>
</cp:coreProperties>
</file>