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01.12.14" sheetId="1" r:id="rId1"/>
  </sheets>
  <definedNames>
    <definedName name="_xlnm.Print_Area" localSheetId="0">'01.12.14'!$A$1:$X$27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<sst xmlns="http://schemas.openxmlformats.org/spreadsheetml/2006/main" count="61" uniqueCount="51">
  <si>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01.01.2014 года  по  01.12.2014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</si>
  <si>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</si>
  <si>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</si>
  <si>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</si>
  <si>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</si>
  <si>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</si>
  <si>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</si>
  <si>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</si>
  <si>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</si>
  <si>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</si>
  <si>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</si>
  <si>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</si>
  <si>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</si>
  <si>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</si>
  <si>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</si>
  <si>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</si>
  <si>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</si>
  <si>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</si>
  <si>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</si>
  <si>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</si>
  <si>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</si>
  <si>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</si>
  <si>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</si>
  <si>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</si>
  <si>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</si>
  <si>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</si>
  <si>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</si>
  <si>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</si>
  <si>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№4/01-13-ДЗ от 25.04.2013</t>
  </si>
  <si>
    <t>Департамент финансов ХМАО-Югры</t>
  </si>
  <si>
    <t>01.05.2014 г.</t>
  </si>
  <si>
    <t>2.</t>
  </si>
  <si>
    <t>№ 8/01-13-ДЗ от 04.06.2013</t>
  </si>
  <si>
    <t>01.06.2014 г.</t>
  </si>
  <si>
    <t>3.</t>
  </si>
  <si>
    <t>№ 4/01-14-ДЗ от 25.04.2014</t>
  </si>
  <si>
    <t>01.05.2015 г.</t>
  </si>
  <si>
    <t>4.</t>
  </si>
  <si>
    <t>№ 8/01-14-ДЗ от 10.06.2014</t>
  </si>
  <si>
    <t>01.06.2015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</si>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</sst>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2.7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3849618</v>
      </c>
      <c r="G10" s="15" t="s">
        <v>30</v>
      </c>
      <c r="H10" s="11"/>
      <c r="I10" s="16">
        <v>2.75</v>
      </c>
      <c r="J10" s="17">
        <v>2199618</v>
      </c>
      <c r="K10" s="17">
        <v>0</v>
      </c>
      <c r="L10" s="17">
        <v>0</v>
      </c>
      <c r="M10" s="17">
        <f>550000+550000+550000+549618</f>
        <v>2199618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4515.88+2485.5+1573.77+41.41</f>
        <v>8616.56</v>
      </c>
      <c r="T10" s="17">
        <f>4515.88+2485.5+1573.77+41.41</f>
        <v>8616.56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27067930.97</v>
      </c>
      <c r="G11" s="15" t="s">
        <v>33</v>
      </c>
      <c r="H11" s="11"/>
      <c r="I11" s="16">
        <v>2.75</v>
      </c>
      <c r="J11" s="17">
        <v>16918752.759999998</v>
      </c>
      <c r="K11" s="17">
        <v>0</v>
      </c>
      <c r="L11" s="17">
        <v>0</v>
      </c>
      <c r="M11" s="17">
        <f>3383000+3383000+3383000+3383000+3386752.76</f>
        <v>16918752.759999998</v>
      </c>
      <c r="N11" s="17">
        <v>0</v>
      </c>
      <c r="O11" s="13">
        <f>J11+L11-M11</f>
        <v>0</v>
      </c>
      <c r="P11" s="17">
        <v>0</v>
      </c>
      <c r="Q11" s="17">
        <v>167.5</v>
      </c>
      <c r="R11" s="17">
        <v>0</v>
      </c>
      <c r="S11" s="17">
        <f>35692.46+22437.67+17595.73+7909.87+1275.83</f>
        <v>84911.56</v>
      </c>
      <c r="T11" s="17">
        <f>167.5+35692.46+22437.67+17595.73+7909.87+1275.83</f>
        <v>85079.06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4265724</v>
      </c>
      <c r="G12" s="15" t="s">
        <v>36</v>
      </c>
      <c r="H12" s="11"/>
      <c r="I12" s="16">
        <v>2.75</v>
      </c>
      <c r="J12" s="17">
        <v>0</v>
      </c>
      <c r="K12" s="17">
        <v>0</v>
      </c>
      <c r="L12" s="17">
        <v>4265724</v>
      </c>
      <c r="M12" s="17">
        <f>610000+610000</f>
        <v>1220000</v>
      </c>
      <c r="N12" s="17">
        <v>0</v>
      </c>
      <c r="O12" s="13">
        <f>J12+L12-M12</f>
        <v>3045724</v>
      </c>
      <c r="P12" s="17">
        <v>0</v>
      </c>
      <c r="Q12" s="17">
        <v>0</v>
      </c>
      <c r="R12" s="17">
        <v>0</v>
      </c>
      <c r="S12" s="17">
        <f>9641.7+8584.33+7113.97</f>
        <v>25340</v>
      </c>
      <c r="T12" s="17">
        <f>9641.7+8584.33</f>
        <v>18226.03</v>
      </c>
      <c r="U12" s="13">
        <f>Q12+S12-T12</f>
        <v>7113.970000000001</v>
      </c>
      <c r="V12" s="17">
        <v>0</v>
      </c>
      <c r="W12" s="13">
        <f>O12+U12</f>
        <v>3052837.97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31231137.17</v>
      </c>
      <c r="G13" s="15" t="s">
        <v>39</v>
      </c>
      <c r="H13" s="11"/>
      <c r="I13" s="16">
        <v>2.75</v>
      </c>
      <c r="J13" s="17">
        <v>0</v>
      </c>
      <c r="K13" s="17">
        <v>0</v>
      </c>
      <c r="L13" s="17">
        <v>31231137.17</v>
      </c>
      <c r="M13" s="17">
        <f>3900000+3900000</f>
        <v>7800000</v>
      </c>
      <c r="N13" s="17">
        <v>0</v>
      </c>
      <c r="O13" s="13">
        <f>J13+L13-M13</f>
        <v>23431137.17</v>
      </c>
      <c r="P13" s="17">
        <v>0</v>
      </c>
      <c r="Q13" s="17">
        <v>0</v>
      </c>
      <c r="R13" s="17">
        <v>0</v>
      </c>
      <c r="S13" s="17">
        <f>70590.93+64128.89+54429.97</f>
        <v>189149.79</v>
      </c>
      <c r="T13" s="17">
        <f>70590.93+64128.89</f>
        <v>134719.82</v>
      </c>
      <c r="U13" s="13">
        <f>Q13+S13-T13</f>
        <v>54429.97</v>
      </c>
      <c r="V13" s="17">
        <v>0</v>
      </c>
      <c r="W13" s="13">
        <f>O13+U13</f>
        <v>23485567.14</v>
      </c>
      <c r="X13" s="17">
        <v>0</v>
      </c>
    </row>
    <row r="14" spans="1:26" s="2" customFormat="1" ht="15">
      <c r="A14" s="9"/>
      <c r="B14" s="19"/>
      <c r="C14" s="19" t="s">
        <v>40</v>
      </c>
      <c r="D14" s="19"/>
      <c r="E14" s="19"/>
      <c r="F14" s="19">
        <f>SUM(F10:F13)</f>
        <v>66414410.14</v>
      </c>
      <c r="G14" s="19"/>
      <c r="H14" s="19"/>
      <c r="I14" s="19"/>
      <c r="J14" s="19">
        <f aca="true" t="shared" si="0" ref="J14:W14">SUM(J10:J13)</f>
        <v>19118370.759999998</v>
      </c>
      <c r="K14" s="19">
        <f t="shared" si="0"/>
        <v>0</v>
      </c>
      <c r="L14" s="19">
        <f t="shared" si="0"/>
        <v>35496861.17</v>
      </c>
      <c r="M14" s="19">
        <f t="shared" si="0"/>
        <v>28138370.759999998</v>
      </c>
      <c r="N14" s="19">
        <f t="shared" si="0"/>
        <v>0</v>
      </c>
      <c r="O14" s="19">
        <f t="shared" si="0"/>
        <v>26476861.17</v>
      </c>
      <c r="P14" s="19">
        <f t="shared" si="0"/>
        <v>0</v>
      </c>
      <c r="Q14" s="19">
        <f t="shared" si="0"/>
        <v>167.5</v>
      </c>
      <c r="R14" s="19">
        <f t="shared" si="0"/>
        <v>0</v>
      </c>
      <c r="S14" s="19">
        <f t="shared" si="0"/>
        <v>308017.91000000003</v>
      </c>
      <c r="T14" s="19">
        <f t="shared" si="0"/>
        <v>246641.47</v>
      </c>
      <c r="U14" s="19">
        <f t="shared" si="0"/>
        <v>61543.94</v>
      </c>
      <c r="V14" s="19">
        <f t="shared" si="0"/>
        <v>0</v>
      </c>
      <c r="W14" s="19">
        <f t="shared" si="0"/>
        <v>26538405.11</v>
      </c>
      <c r="X14" s="19">
        <f>SUM(X10:X13)</f>
        <v>0</v>
      </c>
      <c r="Y14" s="6"/>
      <c r="Z14" s="6"/>
    </row>
    <row r="15" spans="1:26" s="2" customFormat="1" ht="15">
      <c r="A15" s="9"/>
      <c r="B15" s="42" t="s">
        <v>41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40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42</v>
      </c>
      <c r="D18" s="26"/>
      <c r="E18" s="26"/>
      <c r="F18" s="27">
        <f>SUM(F14+F17)</f>
        <v>66414410.14</v>
      </c>
      <c r="G18" s="27"/>
      <c r="H18" s="27"/>
      <c r="I18" s="27"/>
      <c r="J18" s="27">
        <f>J14+J17</f>
        <v>19118370.759999998</v>
      </c>
      <c r="K18" s="27">
        <f aca="true" t="shared" si="2" ref="K18:X18">SUM(K14+K17)</f>
        <v>0</v>
      </c>
      <c r="L18" s="27">
        <f t="shared" si="2"/>
        <v>35496861.17</v>
      </c>
      <c r="M18" s="27">
        <f t="shared" si="2"/>
        <v>28138370.759999998</v>
      </c>
      <c r="N18" s="27">
        <f t="shared" si="2"/>
        <v>0</v>
      </c>
      <c r="O18" s="27">
        <f t="shared" si="2"/>
        <v>26476861.17</v>
      </c>
      <c r="P18" s="27">
        <f t="shared" si="2"/>
        <v>0</v>
      </c>
      <c r="Q18" s="27">
        <f t="shared" si="2"/>
        <v>167.5</v>
      </c>
      <c r="R18" s="27">
        <f t="shared" si="2"/>
        <v>0</v>
      </c>
      <c r="S18" s="27">
        <f t="shared" si="2"/>
        <v>308017.91000000003</v>
      </c>
      <c r="T18" s="27">
        <f t="shared" si="2"/>
        <v>246641.47</v>
      </c>
      <c r="U18" s="27">
        <f t="shared" si="2"/>
        <v>61543.94</v>
      </c>
      <c r="V18" s="27">
        <f t="shared" si="2"/>
        <v>0</v>
      </c>
      <c r="W18" s="27">
        <f t="shared" si="2"/>
        <v>26538405.11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43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44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45</v>
      </c>
      <c r="P22" s="33"/>
    </row>
    <row r="23" spans="1:16" s="34" customFormat="1" ht="35.25" customHeight="1">
      <c r="A23" s="33" t="s">
        <v>46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O23" s="32" t="s">
        <v>47</v>
      </c>
      <c r="P23" s="33"/>
    </row>
    <row r="24" spans="1:16" s="34" customFormat="1" ht="14.25" customHeight="1">
      <c r="A24" s="33" t="s">
        <v>48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/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3"/>
      <c r="P25" s="33"/>
    </row>
    <row r="26" spans="1:15" ht="15.75">
      <c r="A26" s="33" t="s">
        <v>49</v>
      </c>
      <c r="O26" s="38" t="s">
        <v>50</v>
      </c>
    </row>
    <row r="27" ht="15.75">
      <c r="A27" s="38" t="s">
        <v>48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2014-12-02T03:59:02Z</dcterms:created>
  <dcterms:modified xsi:type="dcterms:W3CDTF">2014-12-18T03:33:18Z</dcterms:modified>
  <cp:category/>
  <cp:version/>
  <cp:contentType/>
  <cp:contentStatus/>
</cp:coreProperties>
</file>