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12.2021" sheetId="1" r:id="rId1"/>
  </sheets>
  <definedNames>
    <definedName name="_xlnm.Print_Area" localSheetId="0">'01.12.2021'!$A$1:$X$31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F21" i="1"/>
  <c r="X18" i="1"/>
  <c r="X22" i="1" s="1"/>
  <c r="W18" i="1"/>
  <c r="V18" i="1"/>
  <c r="V22" i="1" s="1"/>
  <c r="U18" i="1"/>
  <c r="T18" i="1"/>
  <c r="S18" i="1"/>
  <c r="R18" i="1"/>
  <c r="R22" i="1" s="1"/>
  <c r="Q18" i="1"/>
  <c r="Q22" i="1" s="1"/>
  <c r="P18" i="1"/>
  <c r="P22" i="1" s="1"/>
  <c r="O18" i="1"/>
  <c r="N18" i="1"/>
  <c r="N22" i="1" s="1"/>
  <c r="M18" i="1"/>
  <c r="L18" i="1"/>
  <c r="L22" i="1" s="1"/>
  <c r="K18" i="1"/>
  <c r="K22" i="1" s="1"/>
  <c r="J18" i="1"/>
  <c r="J22" i="1" s="1"/>
  <c r="F18" i="1"/>
  <c r="F22" i="1" s="1"/>
  <c r="X15" i="1"/>
  <c r="V15" i="1"/>
  <c r="R15" i="1"/>
  <c r="Q15" i="1"/>
  <c r="P15" i="1"/>
  <c r="N15" i="1"/>
  <c r="L15" i="1"/>
  <c r="K15" i="1"/>
  <c r="J15" i="1"/>
  <c r="F15" i="1"/>
  <c r="T14" i="1"/>
  <c r="U14" i="1" s="1"/>
  <c r="S14" i="1"/>
  <c r="M14" i="1"/>
  <c r="O14" i="1" s="1"/>
  <c r="T13" i="1"/>
  <c r="S13" i="1"/>
  <c r="U13" i="1" s="1"/>
  <c r="O13" i="1"/>
  <c r="M13" i="1"/>
  <c r="T12" i="1"/>
  <c r="U12" i="1" s="1"/>
  <c r="S12" i="1"/>
  <c r="M12" i="1"/>
  <c r="O12" i="1" s="1"/>
  <c r="T11" i="1"/>
  <c r="S11" i="1"/>
  <c r="S15" i="1" s="1"/>
  <c r="O11" i="1"/>
  <c r="M11" i="1"/>
  <c r="T10" i="1"/>
  <c r="T15" i="1" s="1"/>
  <c r="S10" i="1"/>
  <c r="M10" i="1"/>
  <c r="O10" i="1" s="1"/>
  <c r="W12" i="1" l="1"/>
  <c r="W13" i="1"/>
  <c r="M22" i="1"/>
  <c r="O15" i="1"/>
  <c r="O22" i="1" s="1"/>
  <c r="W11" i="1"/>
  <c r="S22" i="1"/>
  <c r="W14" i="1"/>
  <c r="T22" i="1"/>
  <c r="U11" i="1"/>
  <c r="M15" i="1"/>
  <c r="U10" i="1"/>
  <c r="U15" i="1" s="1"/>
  <c r="U22" i="1" s="1"/>
  <c r="W10" i="1" l="1"/>
  <c r="W15" i="1" s="1"/>
  <c r="W22" i="1" s="1"/>
</calcChain>
</file>

<file path=xl/sharedStrings.xml><?xml version="1.0" encoding="utf-8"?>
<sst xmlns="http://schemas.openxmlformats.org/spreadsheetml/2006/main" count="64" uniqueCount="50">
  <si>
    <t>Долговая книга муниципального образования Октябрьский район за период с 01.01.2020 года  по  01.12.2021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</si>
  <si>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</si>
  <si>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</si>
  <si>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</si>
  <si>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</si>
  <si>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</si>
  <si>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</si>
  <si>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</si>
  <si>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</si>
  <si>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</si>
  <si>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</si>
  <si>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</si>
  <si>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</si>
  <si>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</si>
  <si>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</si>
  <si>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</si>
  <si>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</si>
  <si>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</si>
  <si>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</si>
  <si>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</si>
  <si>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</si>
  <si>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</si>
  <si>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</si>
  <si>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</si>
  <si>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</si>
  <si>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</si>
  <si>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</si>
  <si>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</si>
  <si>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</si>
  <si>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</si>
  <si>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</si>
  <si>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</si>
  <si>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3.</t>
  </si>
  <si>
    <t>№ 04/01-21-ДЗ от 24.05.2021</t>
  </si>
  <si>
    <t>4.</t>
  </si>
  <si>
    <t>№ 9/01-21-ДЗ от 16.06.2021</t>
  </si>
  <si>
    <t>№ 4/02-21 от 22.09.2021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</si>
  <si>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</si>
  <si>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</si>
  <si>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</si>
  <si>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</si>
  <si>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</si>
  <si>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Исполняющий обязанности главы Октябрьского района</t>
  </si>
  <si>
    <t>Хромов Н.В.</t>
  </si>
  <si>
    <t>Заместитель председателя Комитета по управлению муниципальными финансами</t>
  </si>
  <si>
    <t>администрации Октябрьского района</t>
  </si>
  <si>
    <t>Степанович М.В.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</si>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</sst>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5"/>
  <sheetViews>
    <sheetView tabSelected="1" topLeftCell="A10" zoomScaleNormal="100" workbookViewId="0">
      <selection activeCell="E29" sqref="E29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44340</v>
      </c>
      <c r="C12" s="18" t="s">
        <v>27</v>
      </c>
      <c r="D12" s="19" t="s">
        <v>33</v>
      </c>
      <c r="E12" s="19" t="s">
        <v>29</v>
      </c>
      <c r="F12" s="20">
        <v>6777237.54</v>
      </c>
      <c r="G12" s="21">
        <v>44681</v>
      </c>
      <c r="H12" s="22"/>
      <c r="I12" s="23">
        <v>0.1</v>
      </c>
      <c r="J12" s="24">
        <v>0</v>
      </c>
      <c r="K12" s="24">
        <v>0</v>
      </c>
      <c r="L12" s="20">
        <v>6777237.54</v>
      </c>
      <c r="M12" s="24">
        <f>968177+968177</f>
        <v>1936354</v>
      </c>
      <c r="N12" s="24">
        <v>0</v>
      </c>
      <c r="O12" s="19">
        <f>J12+L12-M12</f>
        <v>4840883.54</v>
      </c>
      <c r="P12" s="24">
        <v>0</v>
      </c>
      <c r="Q12" s="24">
        <v>0</v>
      </c>
      <c r="R12" s="24">
        <v>0</v>
      </c>
      <c r="S12" s="24">
        <f>557.03+506.64+419.1</f>
        <v>1482.77</v>
      </c>
      <c r="T12" s="24">
        <f>557.03+506.64</f>
        <v>1063.67</v>
      </c>
      <c r="U12" s="19">
        <f>Q12+S12-T12</f>
        <v>419.09999999999991</v>
      </c>
      <c r="V12" s="24">
        <v>0</v>
      </c>
      <c r="W12" s="19">
        <f>O12+U12</f>
        <v>4841302.6399999997</v>
      </c>
      <c r="X12" s="24">
        <v>0</v>
      </c>
    </row>
    <row r="13" spans="1:26" s="25" customFormat="1" ht="44.25" customHeight="1" x14ac:dyDescent="0.25">
      <c r="A13" s="16" t="s">
        <v>34</v>
      </c>
      <c r="B13" s="17">
        <v>44363</v>
      </c>
      <c r="C13" s="18" t="s">
        <v>27</v>
      </c>
      <c r="D13" s="19" t="s">
        <v>35</v>
      </c>
      <c r="E13" s="19" t="s">
        <v>29</v>
      </c>
      <c r="F13" s="20">
        <v>44608152.149999999</v>
      </c>
      <c r="G13" s="21">
        <v>44681</v>
      </c>
      <c r="H13" s="22"/>
      <c r="I13" s="23">
        <v>0.1</v>
      </c>
      <c r="J13" s="24">
        <v>0</v>
      </c>
      <c r="K13" s="24">
        <v>0</v>
      </c>
      <c r="L13" s="20">
        <v>44608152.149999999</v>
      </c>
      <c r="M13" s="24">
        <f>6372593+6372593</f>
        <v>12745186</v>
      </c>
      <c r="N13" s="24">
        <v>0</v>
      </c>
      <c r="O13" s="19">
        <f>J13+L13-M13</f>
        <v>31862966.149999999</v>
      </c>
      <c r="P13" s="24">
        <v>0</v>
      </c>
      <c r="Q13" s="24">
        <v>0</v>
      </c>
      <c r="R13" s="24">
        <v>0</v>
      </c>
      <c r="S13" s="24">
        <f>3666.42+3334.7+2758.55</f>
        <v>9759.67</v>
      </c>
      <c r="T13" s="24">
        <f>3666.42+3334.7</f>
        <v>7001.12</v>
      </c>
      <c r="U13" s="19">
        <f>Q13+S13-T13</f>
        <v>2758.55</v>
      </c>
      <c r="V13" s="24">
        <v>0</v>
      </c>
      <c r="W13" s="19">
        <f>O13+U13</f>
        <v>31865724.699999999</v>
      </c>
      <c r="X13" s="24">
        <v>0</v>
      </c>
    </row>
    <row r="14" spans="1:26" s="25" customFormat="1" ht="44.25" customHeight="1" x14ac:dyDescent="0.25">
      <c r="A14" s="16" t="s">
        <v>34</v>
      </c>
      <c r="B14" s="17">
        <v>44461</v>
      </c>
      <c r="C14" s="18" t="s">
        <v>27</v>
      </c>
      <c r="D14" s="19" t="s">
        <v>36</v>
      </c>
      <c r="E14" s="19" t="s">
        <v>29</v>
      </c>
      <c r="F14" s="20">
        <v>35000000</v>
      </c>
      <c r="G14" s="21">
        <v>44826</v>
      </c>
      <c r="H14" s="22"/>
      <c r="I14" s="23">
        <v>0.1</v>
      </c>
      <c r="J14" s="24">
        <v>0</v>
      </c>
      <c r="K14" s="24">
        <v>0</v>
      </c>
      <c r="L14" s="20">
        <v>35000000</v>
      </c>
      <c r="M14" s="24">
        <f>2917000+2917000</f>
        <v>5834000</v>
      </c>
      <c r="N14" s="24">
        <v>0</v>
      </c>
      <c r="O14" s="19">
        <f>J14+L14-M14</f>
        <v>29166000</v>
      </c>
      <c r="P14" s="24">
        <v>0</v>
      </c>
      <c r="Q14" s="24">
        <v>0</v>
      </c>
      <c r="R14" s="24">
        <v>0</v>
      </c>
      <c r="S14" s="24">
        <f>671.23+2764.81+2461.14</f>
        <v>5897.18</v>
      </c>
      <c r="T14" s="24">
        <f>671.23+2764.81</f>
        <v>3436.04</v>
      </c>
      <c r="U14" s="19">
        <f>Q14+S14-T14</f>
        <v>2461.1400000000003</v>
      </c>
      <c r="V14" s="24">
        <v>0</v>
      </c>
      <c r="W14" s="19">
        <f>O14+U14</f>
        <v>29168461.140000001</v>
      </c>
      <c r="X14" s="24">
        <v>0</v>
      </c>
    </row>
    <row r="15" spans="1:26" s="25" customFormat="1" ht="14.25" customHeight="1" x14ac:dyDescent="0.25">
      <c r="A15" s="26"/>
      <c r="B15" s="22"/>
      <c r="C15" s="27" t="s">
        <v>37</v>
      </c>
      <c r="D15" s="27"/>
      <c r="E15" s="27"/>
      <c r="F15" s="27">
        <f>SUM(F10:F14)</f>
        <v>136347106.38999999</v>
      </c>
      <c r="G15" s="27"/>
      <c r="H15" s="27"/>
      <c r="I15" s="27"/>
      <c r="J15" s="27">
        <f t="shared" ref="J15:X15" si="0">SUM(J10:J14)</f>
        <v>28548672.200000003</v>
      </c>
      <c r="K15" s="27">
        <f t="shared" si="0"/>
        <v>0</v>
      </c>
      <c r="L15" s="27">
        <f t="shared" si="0"/>
        <v>86385389.689999998</v>
      </c>
      <c r="M15" s="27">
        <f t="shared" si="0"/>
        <v>49064212.200000003</v>
      </c>
      <c r="N15" s="27">
        <f t="shared" si="0"/>
        <v>0</v>
      </c>
      <c r="O15" s="27">
        <f t="shared" si="0"/>
        <v>65869849.689999998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21499.91</v>
      </c>
      <c r="T15" s="27">
        <f t="shared" si="0"/>
        <v>15861.119999999999</v>
      </c>
      <c r="U15" s="27">
        <f t="shared" si="0"/>
        <v>5638.7900000000009</v>
      </c>
      <c r="V15" s="27">
        <f t="shared" si="0"/>
        <v>0</v>
      </c>
      <c r="W15" s="27">
        <f t="shared" si="0"/>
        <v>65875488.479999997</v>
      </c>
      <c r="X15" s="27">
        <f t="shared" si="0"/>
        <v>0</v>
      </c>
    </row>
    <row r="16" spans="1:26" s="25" customFormat="1" ht="15" customHeight="1" x14ac:dyDescent="0.25">
      <c r="A16" s="26"/>
      <c r="B16" s="15" t="s">
        <v>38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6" s="25" customFormat="1" ht="24.75" customHeight="1" x14ac:dyDescent="0.25">
      <c r="A17" s="26" t="s">
        <v>26</v>
      </c>
      <c r="B17" s="22"/>
      <c r="C17" s="28"/>
      <c r="D17" s="29"/>
      <c r="E17" s="19"/>
      <c r="F17" s="20"/>
      <c r="G17" s="21"/>
      <c r="H17" s="22"/>
      <c r="I17" s="23"/>
      <c r="J17" s="24"/>
      <c r="K17" s="24"/>
      <c r="L17" s="24"/>
      <c r="M17" s="24"/>
      <c r="N17" s="24"/>
      <c r="O17" s="19"/>
      <c r="P17" s="24"/>
      <c r="Q17" s="24"/>
      <c r="R17" s="24"/>
      <c r="S17" s="30"/>
      <c r="T17" s="24"/>
      <c r="U17" s="19"/>
      <c r="V17" s="24"/>
      <c r="W17" s="19"/>
      <c r="X17" s="24"/>
    </row>
    <row r="18" spans="1:26" s="2" customFormat="1" ht="15" x14ac:dyDescent="0.25">
      <c r="A18" s="14"/>
      <c r="B18" s="27"/>
      <c r="C18" s="27" t="s">
        <v>37</v>
      </c>
      <c r="D18" s="27"/>
      <c r="E18" s="27"/>
      <c r="F18" s="27">
        <f>F17</f>
        <v>0</v>
      </c>
      <c r="G18" s="27"/>
      <c r="H18" s="27"/>
      <c r="I18" s="27"/>
      <c r="J18" s="27">
        <f>J17</f>
        <v>0</v>
      </c>
      <c r="K18" s="27">
        <f t="shared" ref="K18:X18" si="1">K17</f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0</v>
      </c>
      <c r="T18" s="27">
        <f t="shared" si="1"/>
        <v>0</v>
      </c>
      <c r="U18" s="27">
        <f t="shared" si="1"/>
        <v>0</v>
      </c>
      <c r="V18" s="27">
        <f t="shared" si="1"/>
        <v>0</v>
      </c>
      <c r="W18" s="27">
        <f t="shared" si="1"/>
        <v>0</v>
      </c>
      <c r="X18" s="27">
        <f t="shared" si="1"/>
        <v>0</v>
      </c>
      <c r="Y18" s="10"/>
      <c r="Z18" s="10"/>
    </row>
    <row r="19" spans="1:26" s="2" customFormat="1" ht="15" x14ac:dyDescent="0.25">
      <c r="A19" s="14"/>
      <c r="B19" s="31" t="s">
        <v>39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10"/>
      <c r="Z19" s="10"/>
    </row>
    <row r="20" spans="1:26" s="2" customFormat="1" ht="15" customHeight="1" x14ac:dyDescent="0.25">
      <c r="A20" s="34"/>
      <c r="B20" s="22"/>
      <c r="C20" s="35"/>
      <c r="D20" s="36"/>
      <c r="E20" s="37"/>
      <c r="F20" s="24"/>
      <c r="G20" s="38"/>
      <c r="H20" s="37"/>
      <c r="I20" s="23"/>
      <c r="J20" s="24"/>
      <c r="K20" s="24"/>
      <c r="L20" s="24"/>
      <c r="M20" s="24"/>
      <c r="N20" s="24"/>
      <c r="O20" s="19"/>
      <c r="P20" s="24"/>
      <c r="Q20" s="24"/>
      <c r="R20" s="24"/>
      <c r="S20" s="24"/>
      <c r="T20" s="24"/>
      <c r="U20" s="24"/>
      <c r="V20" s="24"/>
      <c r="W20" s="24"/>
      <c r="X20" s="24"/>
      <c r="Y20" s="10"/>
      <c r="Z20" s="10"/>
    </row>
    <row r="21" spans="1:26" s="2" customFormat="1" ht="15" x14ac:dyDescent="0.25">
      <c r="A21" s="14"/>
      <c r="B21" s="22"/>
      <c r="C21" s="22" t="s">
        <v>37</v>
      </c>
      <c r="D21" s="22"/>
      <c r="E21" s="22"/>
      <c r="F21" s="27">
        <f>SUM(F20:F20)</f>
        <v>0</v>
      </c>
      <c r="G21" s="39"/>
      <c r="H21" s="39"/>
      <c r="I21" s="39"/>
      <c r="J21" s="27">
        <f>SUM(J20:J20)</f>
        <v>0</v>
      </c>
      <c r="K21" s="27">
        <f t="shared" ref="K21:X21" si="2">SUM(K20:K20)</f>
        <v>0</v>
      </c>
      <c r="L21" s="27">
        <f>SUM(L20:L20)</f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</row>
    <row r="22" spans="1:26" s="2" customFormat="1" ht="15" x14ac:dyDescent="0.25">
      <c r="A22" s="14"/>
      <c r="B22" s="22"/>
      <c r="C22" s="40" t="s">
        <v>40</v>
      </c>
      <c r="D22" s="40"/>
      <c r="E22" s="40"/>
      <c r="F22" s="41">
        <f>SUM(F18+F21+F15)</f>
        <v>136347106.38999999</v>
      </c>
      <c r="G22" s="41"/>
      <c r="H22" s="41"/>
      <c r="I22" s="41"/>
      <c r="J22" s="41">
        <f>J18+J21+J15</f>
        <v>28548672.200000003</v>
      </c>
      <c r="K22" s="41">
        <f>SUM(K18+K21)</f>
        <v>0</v>
      </c>
      <c r="L22" s="41">
        <f>SUM(L18+L21+L15)</f>
        <v>86385389.689999998</v>
      </c>
      <c r="M22" s="41">
        <f t="shared" ref="M22:X22" si="3">SUM(M18+M21+M15)</f>
        <v>49064212.200000003</v>
      </c>
      <c r="N22" s="41">
        <f t="shared" si="3"/>
        <v>0</v>
      </c>
      <c r="O22" s="41">
        <f t="shared" si="3"/>
        <v>65869849.689999998</v>
      </c>
      <c r="P22" s="41">
        <f t="shared" si="3"/>
        <v>0</v>
      </c>
      <c r="Q22" s="41">
        <f t="shared" si="3"/>
        <v>0</v>
      </c>
      <c r="R22" s="41">
        <f t="shared" si="3"/>
        <v>0</v>
      </c>
      <c r="S22" s="41">
        <f t="shared" si="3"/>
        <v>21499.91</v>
      </c>
      <c r="T22" s="41">
        <f t="shared" si="3"/>
        <v>15861.119999999999</v>
      </c>
      <c r="U22" s="41">
        <f t="shared" si="3"/>
        <v>5638.7900000000009</v>
      </c>
      <c r="V22" s="41">
        <f t="shared" si="3"/>
        <v>0</v>
      </c>
      <c r="W22" s="41">
        <f t="shared" si="3"/>
        <v>65875488.479999997</v>
      </c>
      <c r="X22" s="41">
        <f t="shared" si="3"/>
        <v>0</v>
      </c>
    </row>
    <row r="23" spans="1:26" s="2" customFormat="1" x14ac:dyDescent="0.2">
      <c r="A23" s="10"/>
      <c r="B23" s="10"/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6" s="2" customFormat="1" ht="15" x14ac:dyDescent="0.25">
      <c r="A24" s="10"/>
      <c r="B24" s="44" t="s">
        <v>41</v>
      </c>
      <c r="C24" s="42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6" ht="21" customHeight="1" x14ac:dyDescent="0.2">
      <c r="A25" s="45"/>
      <c r="B25" s="45"/>
    </row>
    <row r="26" spans="1:26" s="49" customFormat="1" ht="25.5" customHeight="1" x14ac:dyDescent="0.25">
      <c r="A26" s="46" t="s">
        <v>42</v>
      </c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47"/>
      <c r="M26" s="48"/>
      <c r="N26" s="48"/>
      <c r="O26" s="47" t="s">
        <v>43</v>
      </c>
      <c r="P26" s="48"/>
    </row>
    <row r="27" spans="1:26" s="49" customFormat="1" ht="35.25" customHeight="1" x14ac:dyDescent="0.25">
      <c r="A27" s="48" t="s">
        <v>44</v>
      </c>
      <c r="B27" s="50"/>
      <c r="C27" s="50"/>
      <c r="D27" s="50"/>
      <c r="E27" s="50"/>
      <c r="F27" s="50"/>
      <c r="G27" s="50"/>
      <c r="H27" s="50"/>
      <c r="I27" s="47"/>
      <c r="J27" s="47"/>
      <c r="K27" s="47"/>
      <c r="L27" s="47"/>
      <c r="M27" s="48"/>
      <c r="N27" s="48"/>
      <c r="P27" s="48"/>
    </row>
    <row r="28" spans="1:26" s="49" customFormat="1" ht="14.25" customHeight="1" x14ac:dyDescent="0.25">
      <c r="A28" s="48" t="s">
        <v>45</v>
      </c>
      <c r="B28" s="50"/>
      <c r="C28" s="50"/>
      <c r="D28" s="50"/>
      <c r="E28" s="50"/>
      <c r="F28" s="50"/>
      <c r="G28" s="50"/>
      <c r="H28" s="50"/>
      <c r="I28" s="47"/>
      <c r="J28" s="47"/>
      <c r="K28" s="47"/>
      <c r="L28" s="47"/>
      <c r="M28" s="48"/>
      <c r="N28" s="48"/>
      <c r="O28" s="47" t="s">
        <v>46</v>
      </c>
      <c r="P28" s="48"/>
    </row>
    <row r="29" spans="1:26" ht="15.75" x14ac:dyDescent="0.25">
      <c r="A29" s="48"/>
      <c r="B29" s="48"/>
      <c r="C29" s="51"/>
      <c r="D29" s="48"/>
      <c r="E29" s="48"/>
      <c r="F29" s="52"/>
      <c r="G29" s="48"/>
      <c r="H29" s="48"/>
      <c r="I29" s="51"/>
      <c r="J29" s="51"/>
      <c r="K29" s="51"/>
      <c r="L29" s="48"/>
      <c r="M29" s="48"/>
      <c r="N29" s="49"/>
      <c r="O29" s="47"/>
      <c r="P29" s="48"/>
    </row>
    <row r="30" spans="1:26" ht="15.75" x14ac:dyDescent="0.25">
      <c r="A30" s="48" t="s">
        <v>47</v>
      </c>
      <c r="O30" s="48"/>
    </row>
    <row r="31" spans="1:26" ht="15.75" x14ac:dyDescent="0.25">
      <c r="A31" s="53" t="s">
        <v>48</v>
      </c>
      <c r="O31" s="53" t="s">
        <v>49</v>
      </c>
    </row>
    <row r="35" spans="2:2" ht="15" x14ac:dyDescent="0.25">
      <c r="B35" s="54"/>
    </row>
  </sheetData>
  <mergeCells count="17">
    <mergeCell ref="X6:X7"/>
    <mergeCell ref="B9:X9"/>
    <mergeCell ref="B16:X16"/>
    <mergeCell ref="B19:X19"/>
    <mergeCell ref="A26:H26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01.12.2021</vt:lpstr>
      <vt:lpstr>'01.12.2021'!Область_печати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2021-12-10T10:44:03Z</dcterms:created>
  <dcterms:modified xsi:type="dcterms:W3CDTF">2021-12-10T10:44:16Z</dcterms:modified>
</cp:coreProperties>
</file>