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2" l="1"/>
  <c r="N132" i="2" s="1"/>
  <c r="K132" i="2"/>
  <c r="I132" i="2"/>
  <c r="E132" i="2"/>
  <c r="N131" i="2"/>
  <c r="L131" i="2"/>
  <c r="I131" i="2"/>
  <c r="K131" i="2" s="1"/>
  <c r="E131" i="2"/>
  <c r="N130" i="2"/>
  <c r="N129" i="2" s="1"/>
  <c r="L130" i="2"/>
  <c r="I130" i="2"/>
  <c r="K130" i="2" s="1"/>
  <c r="K129" i="2" s="1"/>
  <c r="E130" i="2"/>
  <c r="M129" i="2"/>
  <c r="J129" i="2"/>
  <c r="I129" i="2"/>
  <c r="G129" i="2"/>
  <c r="F129" i="2"/>
  <c r="D129" i="2"/>
  <c r="C129" i="2"/>
  <c r="L128" i="2"/>
  <c r="K128" i="2"/>
  <c r="K127" i="2" s="1"/>
  <c r="I128" i="2"/>
  <c r="E128" i="2"/>
  <c r="M127" i="2"/>
  <c r="J127" i="2"/>
  <c r="I127" i="2"/>
  <c r="H127" i="2"/>
  <c r="G127" i="2"/>
  <c r="F127" i="2"/>
  <c r="E127" i="2"/>
  <c r="D127" i="2"/>
  <c r="C127" i="2"/>
  <c r="N126" i="2"/>
  <c r="L126" i="2"/>
  <c r="I126" i="2"/>
  <c r="K126" i="2" s="1"/>
  <c r="K125" i="2" s="1"/>
  <c r="E126" i="2"/>
  <c r="N125" i="2"/>
  <c r="M125" i="2"/>
  <c r="L125" i="2"/>
  <c r="J125" i="2"/>
  <c r="I125" i="2"/>
  <c r="D125" i="2"/>
  <c r="C125" i="2"/>
  <c r="E125" i="2" s="1"/>
  <c r="N124" i="2"/>
  <c r="L124" i="2"/>
  <c r="I124" i="2"/>
  <c r="I121" i="2" s="1"/>
  <c r="E124" i="2"/>
  <c r="L123" i="2"/>
  <c r="K123" i="2"/>
  <c r="I123" i="2"/>
  <c r="E123" i="2"/>
  <c r="N122" i="2"/>
  <c r="O122" i="2" s="1"/>
  <c r="L122" i="2"/>
  <c r="I122" i="2"/>
  <c r="K122" i="2" s="1"/>
  <c r="H122" i="2"/>
  <c r="E122" i="2"/>
  <c r="M121" i="2"/>
  <c r="J121" i="2"/>
  <c r="G121" i="2"/>
  <c r="H121" i="2" s="1"/>
  <c r="F121" i="2"/>
  <c r="D121" i="2"/>
  <c r="C121" i="2"/>
  <c r="E121" i="2" s="1"/>
  <c r="N120" i="2"/>
  <c r="O120" i="2" s="1"/>
  <c r="L120" i="2"/>
  <c r="K120" i="2"/>
  <c r="I120" i="2"/>
  <c r="E120" i="2"/>
  <c r="L119" i="2"/>
  <c r="N119" i="2" s="1"/>
  <c r="O119" i="2" s="1"/>
  <c r="K119" i="2"/>
  <c r="I119" i="2"/>
  <c r="E119" i="2"/>
  <c r="N118" i="2"/>
  <c r="L118" i="2"/>
  <c r="I118" i="2"/>
  <c r="K118" i="2" s="1"/>
  <c r="O118" i="2" s="1"/>
  <c r="E118" i="2"/>
  <c r="L117" i="2"/>
  <c r="N117" i="2" s="1"/>
  <c r="O117" i="2" s="1"/>
  <c r="K117" i="2"/>
  <c r="I117" i="2"/>
  <c r="E117" i="2"/>
  <c r="O116" i="2"/>
  <c r="N116" i="2"/>
  <c r="L116" i="2"/>
  <c r="I116" i="2"/>
  <c r="K116" i="2" s="1"/>
  <c r="E116" i="2"/>
  <c r="L115" i="2"/>
  <c r="N115" i="2" s="1"/>
  <c r="I115" i="2"/>
  <c r="N114" i="2"/>
  <c r="O114" i="2" s="1"/>
  <c r="L114" i="2"/>
  <c r="K114" i="2"/>
  <c r="I114" i="2"/>
  <c r="E114" i="2"/>
  <c r="N113" i="2"/>
  <c r="O113" i="2" s="1"/>
  <c r="L113" i="2"/>
  <c r="K113" i="2"/>
  <c r="I113" i="2"/>
  <c r="H113" i="2"/>
  <c r="E113" i="2"/>
  <c r="M112" i="2"/>
  <c r="J112" i="2"/>
  <c r="G112" i="2"/>
  <c r="F112" i="2"/>
  <c r="D112" i="2"/>
  <c r="E112" i="2" s="1"/>
  <c r="C112" i="2"/>
  <c r="N111" i="2"/>
  <c r="O111" i="2" s="1"/>
  <c r="L111" i="2"/>
  <c r="I111" i="2"/>
  <c r="K111" i="2" s="1"/>
  <c r="E111" i="2"/>
  <c r="E108" i="2" s="1"/>
  <c r="L110" i="2"/>
  <c r="K110" i="2"/>
  <c r="I110" i="2"/>
  <c r="E110" i="2"/>
  <c r="N109" i="2"/>
  <c r="L109" i="2"/>
  <c r="I109" i="2"/>
  <c r="M108" i="2"/>
  <c r="J108" i="2"/>
  <c r="G108" i="2"/>
  <c r="F108" i="2"/>
  <c r="D108" i="2"/>
  <c r="C108" i="2"/>
  <c r="L107" i="2"/>
  <c r="N107" i="2" s="1"/>
  <c r="I107" i="2"/>
  <c r="K107" i="2" s="1"/>
  <c r="H107" i="2"/>
  <c r="E107" i="2"/>
  <c r="N106" i="2"/>
  <c r="O106" i="2" s="1"/>
  <c r="L106" i="2"/>
  <c r="I106" i="2"/>
  <c r="K106" i="2" s="1"/>
  <c r="H106" i="2"/>
  <c r="E106" i="2"/>
  <c r="L105" i="2"/>
  <c r="N105" i="2" s="1"/>
  <c r="O105" i="2" s="1"/>
  <c r="I105" i="2"/>
  <c r="K105" i="2" s="1"/>
  <c r="H105" i="2"/>
  <c r="E105" i="2"/>
  <c r="C105" i="2"/>
  <c r="G104" i="2"/>
  <c r="F104" i="2"/>
  <c r="D104" i="2"/>
  <c r="C104" i="2"/>
  <c r="M103" i="2"/>
  <c r="J103" i="2"/>
  <c r="F103" i="2"/>
  <c r="D103" i="2"/>
  <c r="L102" i="2"/>
  <c r="N102" i="2" s="1"/>
  <c r="O102" i="2" s="1"/>
  <c r="I102" i="2"/>
  <c r="K102" i="2" s="1"/>
  <c r="E102" i="2"/>
  <c r="L101" i="2"/>
  <c r="N101" i="2" s="1"/>
  <c r="I101" i="2"/>
  <c r="K101" i="2" s="1"/>
  <c r="E101" i="2"/>
  <c r="L100" i="2"/>
  <c r="N100" i="2" s="1"/>
  <c r="O100" i="2" s="1"/>
  <c r="I100" i="2"/>
  <c r="K100" i="2" s="1"/>
  <c r="E100" i="2"/>
  <c r="N99" i="2"/>
  <c r="L99" i="2"/>
  <c r="I99" i="2"/>
  <c r="K99" i="2" s="1"/>
  <c r="L98" i="2"/>
  <c r="N98" i="2" s="1"/>
  <c r="O98" i="2" s="1"/>
  <c r="I98" i="2"/>
  <c r="K98" i="2" s="1"/>
  <c r="E98" i="2"/>
  <c r="L97" i="2"/>
  <c r="N97" i="2" s="1"/>
  <c r="K97" i="2"/>
  <c r="I97" i="2"/>
  <c r="L96" i="2"/>
  <c r="N96" i="2" s="1"/>
  <c r="I96" i="2"/>
  <c r="K96" i="2" s="1"/>
  <c r="E96" i="2"/>
  <c r="D95" i="2"/>
  <c r="L95" i="2" s="1"/>
  <c r="N95" i="2" s="1"/>
  <c r="C95" i="2"/>
  <c r="C92" i="2" s="1"/>
  <c r="L94" i="2"/>
  <c r="N94" i="2" s="1"/>
  <c r="I94" i="2"/>
  <c r="K94" i="2" s="1"/>
  <c r="E94" i="2"/>
  <c r="L93" i="2"/>
  <c r="I93" i="2"/>
  <c r="E93" i="2"/>
  <c r="D93" i="2"/>
  <c r="C93" i="2"/>
  <c r="M92" i="2"/>
  <c r="J92" i="2"/>
  <c r="G92" i="2"/>
  <c r="F92" i="2"/>
  <c r="L91" i="2"/>
  <c r="I91" i="2"/>
  <c r="H91" i="2"/>
  <c r="E91" i="2"/>
  <c r="M90" i="2"/>
  <c r="J90" i="2"/>
  <c r="H90" i="2"/>
  <c r="G90" i="2"/>
  <c r="F90" i="2"/>
  <c r="D90" i="2"/>
  <c r="E90" i="2" s="1"/>
  <c r="C90" i="2"/>
  <c r="L89" i="2"/>
  <c r="N89" i="2" s="1"/>
  <c r="O89" i="2" s="1"/>
  <c r="I89" i="2"/>
  <c r="K89" i="2" s="1"/>
  <c r="E89" i="2"/>
  <c r="L88" i="2"/>
  <c r="N88" i="2" s="1"/>
  <c r="I88" i="2"/>
  <c r="K88" i="2" s="1"/>
  <c r="H88" i="2"/>
  <c r="N87" i="2"/>
  <c r="L87" i="2"/>
  <c r="I87" i="2"/>
  <c r="K87" i="2" s="1"/>
  <c r="N86" i="2"/>
  <c r="L86" i="2"/>
  <c r="I86" i="2"/>
  <c r="K86" i="2" s="1"/>
  <c r="N85" i="2"/>
  <c r="L85" i="2"/>
  <c r="I85" i="2"/>
  <c r="K85" i="2" s="1"/>
  <c r="L84" i="2"/>
  <c r="N84" i="2" s="1"/>
  <c r="O84" i="2" s="1"/>
  <c r="I84" i="2"/>
  <c r="K84" i="2" s="1"/>
  <c r="H84" i="2"/>
  <c r="E84" i="2"/>
  <c r="N83" i="2"/>
  <c r="O83" i="2" s="1"/>
  <c r="L83" i="2"/>
  <c r="K83" i="2"/>
  <c r="I83" i="2"/>
  <c r="H83" i="2"/>
  <c r="N82" i="2"/>
  <c r="L82" i="2"/>
  <c r="K82" i="2"/>
  <c r="O82" i="2" s="1"/>
  <c r="I82" i="2"/>
  <c r="E82" i="2"/>
  <c r="L81" i="2"/>
  <c r="N81" i="2" s="1"/>
  <c r="I81" i="2"/>
  <c r="K81" i="2" s="1"/>
  <c r="N80" i="2"/>
  <c r="L80" i="2"/>
  <c r="K80" i="2"/>
  <c r="I80" i="2"/>
  <c r="H80" i="2"/>
  <c r="N79" i="2"/>
  <c r="L79" i="2"/>
  <c r="K79" i="2"/>
  <c r="I79" i="2"/>
  <c r="H79" i="2"/>
  <c r="E79" i="2"/>
  <c r="L78" i="2"/>
  <c r="N78" i="2" s="1"/>
  <c r="I78" i="2"/>
  <c r="K78" i="2" s="1"/>
  <c r="L77" i="2"/>
  <c r="N77" i="2" s="1"/>
  <c r="I77" i="2"/>
  <c r="K77" i="2" s="1"/>
  <c r="O76" i="2"/>
  <c r="L76" i="2"/>
  <c r="N76" i="2" s="1"/>
  <c r="I76" i="2"/>
  <c r="K76" i="2" s="1"/>
  <c r="H76" i="2"/>
  <c r="E76" i="2"/>
  <c r="L75" i="2"/>
  <c r="N75" i="2" s="1"/>
  <c r="I75" i="2"/>
  <c r="K75" i="2" s="1"/>
  <c r="L74" i="2"/>
  <c r="N74" i="2" s="1"/>
  <c r="I74" i="2"/>
  <c r="K74" i="2" s="1"/>
  <c r="H74" i="2"/>
  <c r="N73" i="2"/>
  <c r="O73" i="2" s="1"/>
  <c r="L73" i="2"/>
  <c r="I73" i="2"/>
  <c r="K73" i="2" s="1"/>
  <c r="E73" i="2"/>
  <c r="O72" i="2"/>
  <c r="L72" i="2"/>
  <c r="N72" i="2" s="1"/>
  <c r="K72" i="2"/>
  <c r="I72" i="2"/>
  <c r="H72" i="2"/>
  <c r="N71" i="2"/>
  <c r="O71" i="2" s="1"/>
  <c r="L71" i="2"/>
  <c r="I71" i="2"/>
  <c r="K71" i="2" s="1"/>
  <c r="H71" i="2"/>
  <c r="L70" i="2"/>
  <c r="N70" i="2" s="1"/>
  <c r="I70" i="2"/>
  <c r="K70" i="2" s="1"/>
  <c r="L69" i="2"/>
  <c r="N69" i="2" s="1"/>
  <c r="K69" i="2"/>
  <c r="O69" i="2" s="1"/>
  <c r="I69" i="2"/>
  <c r="H69" i="2"/>
  <c r="L68" i="2"/>
  <c r="N68" i="2" s="1"/>
  <c r="K68" i="2"/>
  <c r="I68" i="2"/>
  <c r="L67" i="2"/>
  <c r="N67" i="2" s="1"/>
  <c r="K67" i="2"/>
  <c r="I67" i="2"/>
  <c r="L66" i="2"/>
  <c r="N66" i="2" s="1"/>
  <c r="I66" i="2"/>
  <c r="K66" i="2" s="1"/>
  <c r="H66" i="2"/>
  <c r="E66" i="2"/>
  <c r="L65" i="2"/>
  <c r="N65" i="2" s="1"/>
  <c r="O65" i="2" s="1"/>
  <c r="K65" i="2"/>
  <c r="I65" i="2"/>
  <c r="E65" i="2"/>
  <c r="O64" i="2"/>
  <c r="N64" i="2"/>
  <c r="L64" i="2"/>
  <c r="I64" i="2"/>
  <c r="K64" i="2" s="1"/>
  <c r="E64" i="2"/>
  <c r="L63" i="2"/>
  <c r="N63" i="2" s="1"/>
  <c r="K63" i="2"/>
  <c r="I63" i="2"/>
  <c r="E63" i="2"/>
  <c r="N62" i="2"/>
  <c r="O62" i="2" s="1"/>
  <c r="L62" i="2"/>
  <c r="I62" i="2"/>
  <c r="K62" i="2" s="1"/>
  <c r="E62" i="2"/>
  <c r="L61" i="2"/>
  <c r="N61" i="2" s="1"/>
  <c r="O61" i="2" s="1"/>
  <c r="K61" i="2"/>
  <c r="I61" i="2"/>
  <c r="E61" i="2"/>
  <c r="O60" i="2"/>
  <c r="N60" i="2"/>
  <c r="L60" i="2"/>
  <c r="I60" i="2"/>
  <c r="K60" i="2" s="1"/>
  <c r="H60" i="2"/>
  <c r="E60" i="2"/>
  <c r="L59" i="2"/>
  <c r="N59" i="2" s="1"/>
  <c r="I59" i="2"/>
  <c r="K59" i="2" s="1"/>
  <c r="N58" i="2"/>
  <c r="L58" i="2"/>
  <c r="K58" i="2"/>
  <c r="I58" i="2"/>
  <c r="E58" i="2"/>
  <c r="L57" i="2"/>
  <c r="N57" i="2" s="1"/>
  <c r="O57" i="2" s="1"/>
  <c r="K57" i="2"/>
  <c r="I57" i="2"/>
  <c r="E57" i="2"/>
  <c r="O56" i="2"/>
  <c r="N56" i="2"/>
  <c r="L56" i="2"/>
  <c r="I56" i="2"/>
  <c r="K56" i="2" s="1"/>
  <c r="E56" i="2"/>
  <c r="L55" i="2"/>
  <c r="N55" i="2" s="1"/>
  <c r="I55" i="2"/>
  <c r="K55" i="2" s="1"/>
  <c r="L54" i="2"/>
  <c r="N54" i="2" s="1"/>
  <c r="I54" i="2"/>
  <c r="K54" i="2" s="1"/>
  <c r="L53" i="2"/>
  <c r="I53" i="2"/>
  <c r="K53" i="2" s="1"/>
  <c r="L52" i="2"/>
  <c r="N52" i="2" s="1"/>
  <c r="O52" i="2" s="1"/>
  <c r="K52" i="2"/>
  <c r="I52" i="2"/>
  <c r="E52" i="2"/>
  <c r="N51" i="2"/>
  <c r="L51" i="2"/>
  <c r="I51" i="2"/>
  <c r="K51" i="2" s="1"/>
  <c r="E51" i="2"/>
  <c r="M50" i="2"/>
  <c r="J50" i="2"/>
  <c r="G50" i="2"/>
  <c r="F50" i="2"/>
  <c r="D50" i="2"/>
  <c r="C50" i="2"/>
  <c r="L49" i="2"/>
  <c r="N49" i="2" s="1"/>
  <c r="O49" i="2" s="1"/>
  <c r="I49" i="2"/>
  <c r="K49" i="2" s="1"/>
  <c r="N48" i="2"/>
  <c r="L48" i="2"/>
  <c r="K48" i="2"/>
  <c r="I48" i="2"/>
  <c r="E48" i="2"/>
  <c r="L47" i="2"/>
  <c r="N47" i="2" s="1"/>
  <c r="O47" i="2" s="1"/>
  <c r="K47" i="2"/>
  <c r="I47" i="2"/>
  <c r="E47" i="2"/>
  <c r="N46" i="2"/>
  <c r="L46" i="2"/>
  <c r="I46" i="2"/>
  <c r="K46" i="2" s="1"/>
  <c r="O46" i="2" s="1"/>
  <c r="E46" i="2"/>
  <c r="L45" i="2"/>
  <c r="N45" i="2" s="1"/>
  <c r="O45" i="2" s="1"/>
  <c r="K45" i="2"/>
  <c r="I45" i="2"/>
  <c r="E45" i="2"/>
  <c r="O44" i="2"/>
  <c r="N44" i="2"/>
  <c r="L44" i="2"/>
  <c r="I44" i="2"/>
  <c r="K44" i="2" s="1"/>
  <c r="E44" i="2"/>
  <c r="C44" i="2"/>
  <c r="L43" i="2"/>
  <c r="N43" i="2" s="1"/>
  <c r="O43" i="2" s="1"/>
  <c r="I43" i="2"/>
  <c r="K43" i="2" s="1"/>
  <c r="E43" i="2"/>
  <c r="L42" i="2"/>
  <c r="N42" i="2" s="1"/>
  <c r="O42" i="2" s="1"/>
  <c r="I42" i="2"/>
  <c r="K42" i="2" s="1"/>
  <c r="E42" i="2"/>
  <c r="L41" i="2"/>
  <c r="N41" i="2" s="1"/>
  <c r="O41" i="2" s="1"/>
  <c r="I41" i="2"/>
  <c r="K41" i="2" s="1"/>
  <c r="H41" i="2"/>
  <c r="E41" i="2"/>
  <c r="N40" i="2"/>
  <c r="O40" i="2" s="1"/>
  <c r="L40" i="2"/>
  <c r="K40" i="2"/>
  <c r="I40" i="2"/>
  <c r="H40" i="2"/>
  <c r="E40" i="2"/>
  <c r="L39" i="2"/>
  <c r="N39" i="2" s="1"/>
  <c r="K39" i="2"/>
  <c r="O39" i="2" s="1"/>
  <c r="I39" i="2"/>
  <c r="H39" i="2"/>
  <c r="L38" i="2"/>
  <c r="N38" i="2" s="1"/>
  <c r="O38" i="2" s="1"/>
  <c r="I38" i="2"/>
  <c r="K38" i="2" s="1"/>
  <c r="H38" i="2"/>
  <c r="L37" i="2"/>
  <c r="N37" i="2" s="1"/>
  <c r="O37" i="2" s="1"/>
  <c r="K37" i="2"/>
  <c r="I37" i="2"/>
  <c r="H37" i="2"/>
  <c r="O36" i="2"/>
  <c r="N36" i="2"/>
  <c r="L36" i="2"/>
  <c r="I36" i="2"/>
  <c r="K36" i="2" s="1"/>
  <c r="H36" i="2"/>
  <c r="E36" i="2"/>
  <c r="L35" i="2"/>
  <c r="N35" i="2" s="1"/>
  <c r="K35" i="2"/>
  <c r="I35" i="2"/>
  <c r="H35" i="2"/>
  <c r="N34" i="2"/>
  <c r="O34" i="2" s="1"/>
  <c r="L34" i="2"/>
  <c r="I34" i="2"/>
  <c r="K34" i="2" s="1"/>
  <c r="E34" i="2"/>
  <c r="N33" i="2"/>
  <c r="O33" i="2" s="1"/>
  <c r="L33" i="2"/>
  <c r="K33" i="2"/>
  <c r="I33" i="2"/>
  <c r="H33" i="2"/>
  <c r="E33" i="2"/>
  <c r="L32" i="2"/>
  <c r="N32" i="2" s="1"/>
  <c r="K32" i="2"/>
  <c r="I32" i="2"/>
  <c r="L31" i="2"/>
  <c r="N31" i="2" s="1"/>
  <c r="K31" i="2"/>
  <c r="I31" i="2"/>
  <c r="L30" i="2"/>
  <c r="N30" i="2" s="1"/>
  <c r="K30" i="2"/>
  <c r="I30" i="2"/>
  <c r="E30" i="2"/>
  <c r="N29" i="2"/>
  <c r="O29" i="2" s="1"/>
  <c r="L29" i="2"/>
  <c r="I29" i="2"/>
  <c r="K29" i="2" s="1"/>
  <c r="H29" i="2"/>
  <c r="E29" i="2"/>
  <c r="N28" i="2"/>
  <c r="O28" i="2" s="1"/>
  <c r="L28" i="2"/>
  <c r="K28" i="2"/>
  <c r="I28" i="2"/>
  <c r="E28" i="2"/>
  <c r="N27" i="2"/>
  <c r="O27" i="2" s="1"/>
  <c r="L27" i="2"/>
  <c r="K27" i="2"/>
  <c r="I27" i="2"/>
  <c r="E27" i="2"/>
  <c r="L26" i="2"/>
  <c r="N26" i="2" s="1"/>
  <c r="K26" i="2"/>
  <c r="I26" i="2"/>
  <c r="H26" i="2"/>
  <c r="E26" i="2"/>
  <c r="M25" i="2"/>
  <c r="L25" i="2"/>
  <c r="J25" i="2"/>
  <c r="I25" i="2"/>
  <c r="G25" i="2"/>
  <c r="H25" i="2" s="1"/>
  <c r="F25" i="2"/>
  <c r="D25" i="2"/>
  <c r="C25" i="2"/>
  <c r="L24" i="2"/>
  <c r="N24" i="2" s="1"/>
  <c r="K24" i="2"/>
  <c r="I24" i="2"/>
  <c r="H24" i="2"/>
  <c r="E24" i="2"/>
  <c r="L23" i="2"/>
  <c r="I23" i="2"/>
  <c r="H23" i="2"/>
  <c r="E23" i="2"/>
  <c r="N22" i="2"/>
  <c r="L22" i="2"/>
  <c r="K22" i="2"/>
  <c r="I22" i="2"/>
  <c r="H22" i="2"/>
  <c r="E22" i="2"/>
  <c r="M21" i="2"/>
  <c r="J21" i="2"/>
  <c r="G21" i="2"/>
  <c r="F21" i="2"/>
  <c r="E21" i="2"/>
  <c r="D21" i="2"/>
  <c r="C21" i="2"/>
  <c r="N20" i="2"/>
  <c r="L20" i="2"/>
  <c r="I20" i="2"/>
  <c r="K20" i="2" s="1"/>
  <c r="K19" i="2" s="1"/>
  <c r="H20" i="2"/>
  <c r="H19" i="2" s="1"/>
  <c r="E20" i="2"/>
  <c r="M19" i="2"/>
  <c r="L19" i="2"/>
  <c r="J19" i="2"/>
  <c r="I19" i="2"/>
  <c r="G19" i="2"/>
  <c r="F19" i="2"/>
  <c r="E19" i="2"/>
  <c r="D19" i="2"/>
  <c r="C19" i="2"/>
  <c r="N18" i="2"/>
  <c r="O18" i="2" s="1"/>
  <c r="L18" i="2"/>
  <c r="I18" i="2"/>
  <c r="K18" i="2" s="1"/>
  <c r="H18" i="2"/>
  <c r="E18" i="2"/>
  <c r="N17" i="2"/>
  <c r="O17" i="2" s="1"/>
  <c r="L17" i="2"/>
  <c r="I17" i="2"/>
  <c r="K17" i="2" s="1"/>
  <c r="H17" i="2"/>
  <c r="E17" i="2"/>
  <c r="L16" i="2"/>
  <c r="N16" i="2" s="1"/>
  <c r="O16" i="2" s="1"/>
  <c r="K16" i="2"/>
  <c r="I16" i="2"/>
  <c r="H16" i="2"/>
  <c r="N15" i="2"/>
  <c r="L15" i="2"/>
  <c r="I15" i="2"/>
  <c r="K15" i="2" s="1"/>
  <c r="O15" i="2" s="1"/>
  <c r="E15" i="2"/>
  <c r="N14" i="2"/>
  <c r="O14" i="2" s="1"/>
  <c r="L14" i="2"/>
  <c r="K14" i="2"/>
  <c r="I14" i="2"/>
  <c r="E14" i="2"/>
  <c r="N13" i="2"/>
  <c r="O13" i="2" s="1"/>
  <c r="L13" i="2"/>
  <c r="K13" i="2"/>
  <c r="I13" i="2"/>
  <c r="H13" i="2"/>
  <c r="E13" i="2"/>
  <c r="L12" i="2"/>
  <c r="N12" i="2" s="1"/>
  <c r="I12" i="2"/>
  <c r="K12" i="2" s="1"/>
  <c r="E12" i="2"/>
  <c r="L11" i="2"/>
  <c r="N11" i="2" s="1"/>
  <c r="I11" i="2"/>
  <c r="H11" i="2"/>
  <c r="E11" i="2"/>
  <c r="M10" i="2"/>
  <c r="L10" i="2"/>
  <c r="J10" i="2"/>
  <c r="G10" i="2"/>
  <c r="F10" i="2"/>
  <c r="D10" i="2"/>
  <c r="C10" i="2"/>
  <c r="D92" i="2" l="1"/>
  <c r="E92" i="2" s="1"/>
  <c r="I95" i="2"/>
  <c r="K95" i="2" s="1"/>
  <c r="H50" i="2"/>
  <c r="E50" i="2"/>
  <c r="E25" i="2"/>
  <c r="O11" i="2"/>
  <c r="K25" i="2"/>
  <c r="E103" i="2"/>
  <c r="O20" i="2"/>
  <c r="O26" i="2"/>
  <c r="N25" i="2"/>
  <c r="O25" i="2" s="1"/>
  <c r="N10" i="2"/>
  <c r="O10" i="2" s="1"/>
  <c r="O12" i="2"/>
  <c r="O22" i="2"/>
  <c r="N23" i="2"/>
  <c r="O23" i="2" s="1"/>
  <c r="L21" i="2"/>
  <c r="K109" i="2"/>
  <c r="K108" i="2" s="1"/>
  <c r="I108" i="2"/>
  <c r="I10" i="2"/>
  <c r="K11" i="2"/>
  <c r="K10" i="2" s="1"/>
  <c r="N19" i="2"/>
  <c r="O19" i="2" s="1"/>
  <c r="O63" i="2"/>
  <c r="K91" i="2"/>
  <c r="K90" i="2" s="1"/>
  <c r="I90" i="2"/>
  <c r="O96" i="2"/>
  <c r="C133" i="2"/>
  <c r="H10" i="2"/>
  <c r="F133" i="2"/>
  <c r="H21" i="2"/>
  <c r="O24" i="2"/>
  <c r="O35" i="2"/>
  <c r="I50" i="2"/>
  <c r="O66" i="2"/>
  <c r="L90" i="2"/>
  <c r="N91" i="2"/>
  <c r="K93" i="2"/>
  <c r="K92" i="2" s="1"/>
  <c r="I92" i="2"/>
  <c r="O94" i="2"/>
  <c r="G103" i="2"/>
  <c r="H103" i="2" s="1"/>
  <c r="H104" i="2"/>
  <c r="L104" i="2"/>
  <c r="K124" i="2"/>
  <c r="O124" i="2" s="1"/>
  <c r="E10" i="2"/>
  <c r="J133" i="2"/>
  <c r="J136" i="2" s="1"/>
  <c r="K23" i="2"/>
  <c r="K21" i="2" s="1"/>
  <c r="I21" i="2"/>
  <c r="O30" i="2"/>
  <c r="K50" i="2"/>
  <c r="O51" i="2"/>
  <c r="N53" i="2"/>
  <c r="N50" i="2" s="1"/>
  <c r="L50" i="2"/>
  <c r="O59" i="2"/>
  <c r="O88" i="2"/>
  <c r="L92" i="2"/>
  <c r="N93" i="2"/>
  <c r="C103" i="2"/>
  <c r="E104" i="2"/>
  <c r="I104" i="2"/>
  <c r="O48" i="2"/>
  <c r="O79" i="2"/>
  <c r="O107" i="2"/>
  <c r="N108" i="2"/>
  <c r="O108" i="2" s="1"/>
  <c r="I112" i="2"/>
  <c r="K115" i="2"/>
  <c r="K112" i="2" s="1"/>
  <c r="L121" i="2"/>
  <c r="N123" i="2"/>
  <c r="O58" i="2"/>
  <c r="O80" i="2"/>
  <c r="O95" i="2"/>
  <c r="O101" i="2"/>
  <c r="O109" i="2"/>
  <c r="N110" i="2"/>
  <c r="O110" i="2" s="1"/>
  <c r="L108" i="2"/>
  <c r="K121" i="2"/>
  <c r="O125" i="2"/>
  <c r="O126" i="2"/>
  <c r="E129" i="2"/>
  <c r="L129" i="2"/>
  <c r="H112" i="2"/>
  <c r="N128" i="2"/>
  <c r="L127" i="2"/>
  <c r="M133" i="2"/>
  <c r="M136" i="2" s="1"/>
  <c r="E95" i="2"/>
  <c r="N112" i="2"/>
  <c r="O112" i="2" s="1"/>
  <c r="L112" i="2"/>
  <c r="D133" i="2" l="1"/>
  <c r="E133" i="2" s="1"/>
  <c r="O50" i="2"/>
  <c r="K133" i="2"/>
  <c r="O123" i="2"/>
  <c r="N121" i="2"/>
  <c r="O121" i="2" s="1"/>
  <c r="N92" i="2"/>
  <c r="O92" i="2" s="1"/>
  <c r="O93" i="2"/>
  <c r="O91" i="2"/>
  <c r="N90" i="2"/>
  <c r="O90" i="2" s="1"/>
  <c r="O128" i="2"/>
  <c r="N127" i="2"/>
  <c r="K104" i="2"/>
  <c r="K103" i="2" s="1"/>
  <c r="I103" i="2"/>
  <c r="G133" i="2"/>
  <c r="L103" i="2"/>
  <c r="N104" i="2"/>
  <c r="N21" i="2"/>
  <c r="O21" i="2" s="1"/>
  <c r="O104" i="2" l="1"/>
  <c r="N103" i="2"/>
  <c r="O103" i="2" s="1"/>
  <c r="O127" i="2"/>
  <c r="N133" i="2"/>
  <c r="H133" i="2"/>
  <c r="O133" i="2" l="1"/>
</calcChain>
</file>

<file path=xl/sharedStrings.xml><?xml version="1.0" encoding="utf-8"?>
<sst xmlns="http://schemas.openxmlformats.org/spreadsheetml/2006/main" count="681" uniqueCount="261">
  <si>
    <t>Отчет об исполнении консолидированного бюджета Октябрьского района по состоянию на 01.08.2020</t>
  </si>
  <si>
    <t>(тыс.руб.)</t>
  </si>
  <si>
    <t xml:space="preserve"> </t>
  </si>
  <si>
    <t>Первонач. план на 2020 год</t>
  </si>
  <si>
    <t>Уточн. план на 2020 год</t>
  </si>
  <si>
    <t>План                 на 9 месяцев 2020 года</t>
  </si>
  <si>
    <t>Исполнение на 01.08.2020</t>
  </si>
  <si>
    <t xml:space="preserve">% исп-ия к плану за 9 месяцев 2020 года 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</si>
  <si>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</si>
  <si>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</si>
  <si>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</si>
  <si>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</si>
  <si>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</si>
  <si>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</si>
  <si>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</si>
  <si>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</si>
  <si>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</si>
  <si>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</si>
  <si>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 xml:space="preserve">Акцизы по подакцизным товарам (продукции), производимым на территории Российской Федерации
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</si>
  <si>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</si>
  <si>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</si>
  <si>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</si>
  <si>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</si>
  <si>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</si>
  <si>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</si>
  <si>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</si>
  <si>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</si>
  <si>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</si>
  <si>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</si>
  <si>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</si>
  <si>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</si>
  <si>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</si>
  <si>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</si>
  <si>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</si>
  <si>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</si>
  <si>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</si>
  <si>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</si>
  <si>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</si>
  <si>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</si>
  <si>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</si>
  <si>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</si>
  <si>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</si>
  <si>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</si>
  <si>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</si>
  <si>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</si>
  <si>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</si>
  <si>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</si>
  <si>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</si>
  <si>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</si>
  <si>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</si>
  <si>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</si>
  <si>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</si>
  <si>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</si>
  <si>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</si>
  <si>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</si>
  <si>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</si>
  <si>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</si>
  <si>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</si>
  <si>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</si>
  <si>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</si>
  <si>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</si>
  <si>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</si>
  <si>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</si>
  <si>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</si>
  <si>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</si>
  <si>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</si>
  <si>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</si>
  <si>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августа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</si>
  <si>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</si>
  <si>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</si>
  <si>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</si>
  <si>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</si>
  <si>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</si>
  <si>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</si>
  <si>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01.08.2020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</si>
  <si>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</si>
  <si>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</si>
  <si>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</si>
  <si>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</si>
  <si>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01.08.2020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</si>
  <si>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</si>
  <si>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</si>
  <si>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</si>
  <si>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</si>
  <si>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</si>
  <si>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</si>
  <si>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</si>
  <si>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</si>
  <si>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</si>
  <si>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</si>
  <si>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</si>
  <si>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</si>
  <si>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</si>
  <si>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</si>
  <si>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</si>
  <si>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</si>
  <si>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</si>
  <si>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</si>
  <si>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</si>
  <si>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</si>
  <si>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</si>
  <si>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</si>
  <si>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</si>
  <si>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</si>
  <si>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</si>
  <si>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</si>
  <si>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</si>
  <si>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</si>
  <si>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</si>
  <si>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</si>
  <si>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</si>
  <si>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</si>
  <si>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</si>
  <si>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</si>
  <si>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</si>
  <si>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</si>
  <si>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</si>
  <si>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</si>
  <si>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</si>
  <si>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</si>
  <si>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</si>
  <si>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</si>
  <si>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</si>
  <si>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</si>
  <si>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(1110199990, 1150182730, 11501S2730)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</si>
  <si>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</si>
  <si>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</si>
  <si>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</si>
  <si>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</si>
  <si>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</si>
  <si>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</si>
  <si>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</si>
  <si>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</si>
  <si>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</si>
  <si>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</si>
  <si>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</si>
  <si>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080I8S2380,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</si>
  <si>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(081I882380,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</si>
  <si>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</si>
  <si>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</si>
  <si>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</si>
  <si>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</si>
  <si>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</si>
  <si>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</si>
  <si>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</si>
  <si>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</si>
  <si>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</si>
  <si>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</si>
  <si>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</si>
  <si>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</si>
  <si>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</si>
  <si>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</si>
  <si>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</si>
  <si>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</si>
  <si>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</si>
  <si>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1030142120, 1030199990 (4060099990, 40600S2420,  40600S2430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</si>
  <si>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</si>
  <si>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</si>
  <si>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01.04)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</si>
  <si>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</si>
  <si>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</si>
  <si>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</si>
  <si>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(1010182190, 1010182591, 1010199990, 10101S2190, 10101S2591)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</si>
  <si>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</si>
  <si>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</si>
  <si>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</si>
  <si>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</si>
  <si>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(40600221400, 4060021410, 4060061100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</si>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</sst>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_р_._-;\-* #,##0.0_р_._-;_-* &quot;-&quot;?_р_._-;_-@_-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29" fillId="0" borderId="0"/>
  </cellStyleXfs>
  <cellXfs count="186">
    <xf numFmtId="0" fontId="0" fillId="0" borderId="0" xfId="0"/>
    <xf numFmtId="0" fontId="1" fillId="0" borderId="0" xfId="1"/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165" fontId="7" fillId="0" borderId="4" xfId="1" applyNumberFormat="1" applyFont="1" applyFill="1" applyBorder="1" applyAlignment="1">
      <alignment horizontal="right" vertical="top"/>
    </xf>
    <xf numFmtId="165" fontId="7" fillId="0" borderId="4" xfId="1" applyNumberFormat="1" applyFont="1" applyFill="1" applyBorder="1" applyAlignment="1">
      <alignment vertical="top"/>
    </xf>
    <xf numFmtId="0" fontId="11" fillId="0" borderId="3" xfId="1" applyFont="1" applyFill="1" applyBorder="1" applyAlignment="1">
      <alignment vertical="top" wrapText="1" shrinkToFit="1"/>
    </xf>
    <xf numFmtId="165" fontId="7" fillId="0" borderId="1" xfId="1" applyNumberFormat="1" applyFont="1" applyFill="1" applyBorder="1" applyAlignment="1">
      <alignment horizontal="right" vertical="top"/>
    </xf>
    <xf numFmtId="49" fontId="3" fillId="0" borderId="4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165" fontId="8" fillId="0" borderId="4" xfId="1" applyNumberFormat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right" vertical="top"/>
    </xf>
    <xf numFmtId="0" fontId="11" fillId="0" borderId="4" xfId="1" applyFont="1" applyFill="1" applyBorder="1" applyAlignment="1">
      <alignment vertical="top" wrapText="1"/>
    </xf>
    <xf numFmtId="49" fontId="6" fillId="0" borderId="4" xfId="1" applyNumberFormat="1" applyFont="1" applyFill="1" applyBorder="1" applyAlignment="1">
      <alignment horizontal="center" vertical="top"/>
    </xf>
    <xf numFmtId="49" fontId="6" fillId="0" borderId="2" xfId="1" applyNumberFormat="1" applyFont="1" applyFill="1" applyBorder="1" applyAlignment="1">
      <alignment horizontal="center" vertical="top"/>
    </xf>
    <xf numFmtId="49" fontId="11" fillId="0" borderId="1" xfId="1" applyNumberFormat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horizontal="right" vertical="top" wrapText="1"/>
    </xf>
    <xf numFmtId="0" fontId="11" fillId="0" borderId="4" xfId="1" applyFont="1" applyFill="1" applyBorder="1" applyAlignment="1">
      <alignment horizontal="justify" vertical="top" wrapText="1"/>
    </xf>
    <xf numFmtId="0" fontId="11" fillId="0" borderId="4" xfId="1" applyFont="1" applyFill="1" applyBorder="1" applyAlignment="1">
      <alignment vertical="top"/>
    </xf>
    <xf numFmtId="165" fontId="8" fillId="0" borderId="4" xfId="1" applyNumberFormat="1" applyFont="1" applyFill="1" applyBorder="1" applyAlignment="1">
      <alignment horizontal="right" vertical="top"/>
    </xf>
    <xf numFmtId="165" fontId="11" fillId="0" borderId="4" xfId="1" applyNumberFormat="1" applyFont="1" applyFill="1" applyBorder="1" applyAlignment="1">
      <alignment horizontal="right" vertical="top" wrapText="1"/>
    </xf>
    <xf numFmtId="166" fontId="7" fillId="0" borderId="4" xfId="1" applyNumberFormat="1" applyFont="1" applyFill="1" applyBorder="1" applyAlignment="1">
      <alignment vertical="top"/>
    </xf>
    <xf numFmtId="165" fontId="3" fillId="0" borderId="4" xfId="1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5" fillId="0" borderId="0" xfId="1" applyFont="1" applyFill="1" applyAlignment="1"/>
    <xf numFmtId="0" fontId="1" fillId="0" borderId="0" xfId="1" applyFill="1" applyAlignment="1">
      <alignment horizontal="right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/>
    </xf>
    <xf numFmtId="165" fontId="11" fillId="0" borderId="4" xfId="1" applyNumberFormat="1" applyFont="1" applyFill="1" applyBorder="1" applyAlignment="1">
      <alignment vertical="top" wrapText="1"/>
    </xf>
    <xf numFmtId="165" fontId="11" fillId="0" borderId="4" xfId="1" applyNumberFormat="1" applyFont="1" applyFill="1" applyBorder="1" applyAlignment="1">
      <alignment vertical="top"/>
    </xf>
    <xf numFmtId="165" fontId="11" fillId="0" borderId="4" xfId="1" applyNumberFormat="1" applyFont="1" applyFill="1" applyBorder="1" applyAlignment="1">
      <alignment vertical="top" wrapText="1" shrinkToFit="1"/>
    </xf>
    <xf numFmtId="165" fontId="11" fillId="0" borderId="3" xfId="1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top" wrapText="1"/>
    </xf>
    <xf numFmtId="165" fontId="8" fillId="0" borderId="2" xfId="1" applyNumberFormat="1" applyFont="1" applyFill="1" applyBorder="1" applyAlignment="1">
      <alignment vertical="top"/>
    </xf>
    <xf numFmtId="0" fontId="11" fillId="0" borderId="8" xfId="1" applyFont="1" applyFill="1" applyBorder="1" applyAlignment="1">
      <alignment vertical="top" wrapText="1"/>
    </xf>
    <xf numFmtId="165" fontId="2" fillId="0" borderId="4" xfId="1" applyNumberFormat="1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165" fontId="2" fillId="0" borderId="8" xfId="1" applyNumberFormat="1" applyFont="1" applyFill="1" applyBorder="1" applyAlignment="1">
      <alignment horizontal="right" vertical="top" wrapText="1"/>
    </xf>
    <xf numFmtId="49" fontId="14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horizontal="left" vertical="center" wrapText="1"/>
    </xf>
    <xf numFmtId="167" fontId="15" fillId="2" borderId="0" xfId="3" applyNumberFormat="1" applyFont="1" applyFill="1" applyAlignment="1">
      <alignment horizontal="center" vertical="center" wrapText="1"/>
    </xf>
    <xf numFmtId="167" fontId="16" fillId="2" borderId="0" xfId="3" applyNumberFormat="1" applyFont="1" applyFill="1" applyBorder="1" applyAlignment="1">
      <alignment horizontal="center" vertical="center" wrapText="1"/>
    </xf>
    <xf numFmtId="167" fontId="16" fillId="0" borderId="0" xfId="3" applyNumberFormat="1" applyFont="1" applyFill="1" applyAlignment="1">
      <alignment horizontal="center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6" fillId="0" borderId="0" xfId="0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49" fontId="18" fillId="0" borderId="17" xfId="3" applyNumberFormat="1" applyFont="1" applyBorder="1" applyAlignment="1">
      <alignment horizontal="center" vertical="center" wrapText="1"/>
    </xf>
    <xf numFmtId="0" fontId="26" fillId="0" borderId="4" xfId="3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>
      <alignment horizontal="center" vertical="center" wrapText="1"/>
    </xf>
    <xf numFmtId="0" fontId="26" fillId="0" borderId="18" xfId="3" applyNumberFormat="1" applyFont="1" applyFill="1" applyBorder="1" applyAlignment="1">
      <alignment horizontal="center" vertical="center" wrapText="1"/>
    </xf>
    <xf numFmtId="49" fontId="26" fillId="4" borderId="17" xfId="3" quotePrefix="1" applyNumberFormat="1" applyFont="1" applyFill="1" applyBorder="1" applyAlignment="1">
      <alignment horizontal="center" vertical="center" wrapText="1"/>
    </xf>
    <xf numFmtId="0" fontId="26" fillId="4" borderId="4" xfId="3" applyNumberFormat="1" applyFont="1" applyFill="1" applyBorder="1" applyAlignment="1">
      <alignment horizontal="left" vertical="center" wrapText="1"/>
    </xf>
    <xf numFmtId="167" fontId="20" fillId="4" borderId="4" xfId="3" applyNumberFormat="1" applyFont="1" applyFill="1" applyBorder="1" applyAlignment="1">
      <alignment horizontal="center" vertical="center" wrapText="1"/>
    </xf>
    <xf numFmtId="167" fontId="19" fillId="4" borderId="4" xfId="0" applyNumberFormat="1" applyFont="1" applyFill="1" applyBorder="1" applyAlignment="1">
      <alignment horizontal="center" vertical="center" wrapText="1"/>
    </xf>
    <xf numFmtId="167" fontId="20" fillId="4" borderId="18" xfId="0" applyNumberFormat="1" applyFont="1" applyFill="1" applyBorder="1" applyAlignment="1">
      <alignment horizontal="center" vertical="center" wrapText="1"/>
    </xf>
    <xf numFmtId="49" fontId="18" fillId="0" borderId="17" xfId="3" quotePrefix="1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>
      <alignment horizontal="left" vertical="center" wrapText="1"/>
    </xf>
    <xf numFmtId="167" fontId="19" fillId="2" borderId="4" xfId="3" applyNumberFormat="1" applyFont="1" applyFill="1" applyBorder="1" applyAlignment="1">
      <alignment horizontal="center" vertical="center" wrapText="1"/>
    </xf>
    <xf numFmtId="167" fontId="19" fillId="0" borderId="4" xfId="3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19" fillId="0" borderId="4" xfId="0" applyNumberFormat="1" applyFont="1" applyFill="1" applyBorder="1" applyAlignment="1">
      <alignment horizontal="center" vertical="center" wrapText="1"/>
    </xf>
    <xf numFmtId="167" fontId="27" fillId="5" borderId="4" xfId="0" applyNumberFormat="1" applyFont="1" applyFill="1" applyBorder="1" applyAlignment="1">
      <alignment horizontal="center" vertical="center" wrapText="1"/>
    </xf>
    <xf numFmtId="167" fontId="27" fillId="3" borderId="4" xfId="0" applyNumberFormat="1" applyFont="1" applyFill="1" applyBorder="1" applyAlignment="1">
      <alignment horizontal="center" vertical="center" wrapText="1"/>
    </xf>
    <xf numFmtId="167" fontId="20" fillId="2" borderId="4" xfId="0" applyNumberFormat="1" applyFont="1" applyFill="1" applyBorder="1" applyAlignment="1">
      <alignment horizontal="center" vertical="center" wrapText="1"/>
    </xf>
    <xf numFmtId="167" fontId="20" fillId="0" borderId="18" xfId="0" applyNumberFormat="1" applyFont="1" applyFill="1" applyBorder="1" applyAlignment="1">
      <alignment horizontal="center" vertical="center" wrapText="1"/>
    </xf>
    <xf numFmtId="49" fontId="18" fillId="0" borderId="17" xfId="3" applyNumberFormat="1" applyFont="1" applyFill="1" applyBorder="1" applyAlignment="1">
      <alignment horizontal="center" vertical="center" wrapText="1"/>
    </xf>
    <xf numFmtId="167" fontId="28" fillId="3" borderId="4" xfId="0" applyNumberFormat="1" applyFont="1" applyFill="1" applyBorder="1" applyAlignment="1">
      <alignment horizontal="center" vertical="center" wrapText="1"/>
    </xf>
    <xf numFmtId="167" fontId="19" fillId="4" borderId="4" xfId="3" applyNumberFormat="1" applyFont="1" applyFill="1" applyBorder="1" applyAlignment="1">
      <alignment horizontal="center" vertical="center" wrapText="1"/>
    </xf>
    <xf numFmtId="167" fontId="20" fillId="4" borderId="18" xfId="3" applyNumberFormat="1" applyFont="1" applyFill="1" applyBorder="1" applyAlignment="1">
      <alignment horizontal="center" vertical="center" wrapText="1"/>
    </xf>
    <xf numFmtId="0" fontId="26" fillId="4" borderId="2" xfId="3" applyNumberFormat="1" applyFont="1" applyFill="1" applyBorder="1" applyAlignment="1">
      <alignment vertical="center" wrapText="1"/>
    </xf>
    <xf numFmtId="167" fontId="20" fillId="4" borderId="2" xfId="3" applyNumberFormat="1" applyFont="1" applyFill="1" applyBorder="1" applyAlignment="1">
      <alignment vertical="center" wrapText="1"/>
    </xf>
    <xf numFmtId="167" fontId="20" fillId="4" borderId="2" xfId="3" applyNumberFormat="1" applyFont="1" applyFill="1" applyBorder="1" applyAlignment="1">
      <alignment horizontal="center" wrapText="1"/>
    </xf>
    <xf numFmtId="49" fontId="18" fillId="2" borderId="17" xfId="3" quotePrefix="1" applyNumberFormat="1" applyFont="1" applyFill="1" applyBorder="1" applyAlignment="1">
      <alignment horizontal="center" vertical="center" wrapText="1"/>
    </xf>
    <xf numFmtId="0" fontId="18" fillId="6" borderId="4" xfId="3" applyNumberFormat="1" applyFont="1" applyFill="1" applyBorder="1" applyAlignment="1">
      <alignment horizontal="left" vertical="center" wrapText="1"/>
    </xf>
    <xf numFmtId="0" fontId="19" fillId="0" borderId="4" xfId="4" applyNumberFormat="1" applyFont="1" applyFill="1" applyBorder="1" applyAlignment="1" applyProtection="1">
      <alignment horizontal="left" vertical="center" wrapText="1"/>
      <protection hidden="1"/>
    </xf>
    <xf numFmtId="167" fontId="20" fillId="4" borderId="4" xfId="0" applyNumberFormat="1" applyFont="1" applyFill="1" applyBorder="1" applyAlignment="1">
      <alignment horizontal="center" vertical="center" wrapText="1"/>
    </xf>
    <xf numFmtId="0" fontId="30" fillId="0" borderId="4" xfId="3" applyNumberFormat="1" applyFont="1" applyFill="1" applyBorder="1" applyAlignment="1">
      <alignment horizontal="left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49" fontId="19" fillId="0" borderId="17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>
      <alignment horizontal="left" vertical="center" wrapText="1"/>
    </xf>
    <xf numFmtId="0" fontId="18" fillId="2" borderId="4" xfId="3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166" fontId="20" fillId="0" borderId="18" xfId="0" applyNumberFormat="1" applyFont="1" applyFill="1" applyBorder="1" applyAlignment="1">
      <alignment horizontal="center" vertical="center" wrapText="1"/>
    </xf>
    <xf numFmtId="49" fontId="26" fillId="4" borderId="17" xfId="3" applyNumberFormat="1" applyFont="1" applyFill="1" applyBorder="1" applyAlignment="1">
      <alignment horizontal="center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166" fontId="20" fillId="4" borderId="18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167" fontId="20" fillId="2" borderId="18" xfId="0" applyNumberFormat="1" applyFont="1" applyFill="1" applyBorder="1" applyAlignment="1">
      <alignment horizontal="center" vertical="center" wrapText="1"/>
    </xf>
    <xf numFmtId="167" fontId="19" fillId="7" borderId="4" xfId="0" applyNumberFormat="1" applyFont="1" applyFill="1" applyBorder="1" applyAlignment="1">
      <alignment horizontal="center" vertical="center" wrapText="1"/>
    </xf>
    <xf numFmtId="167" fontId="20" fillId="2" borderId="4" xfId="3" applyNumberFormat="1" applyFont="1" applyFill="1" applyBorder="1" applyAlignment="1">
      <alignment horizontal="center" vertical="center" wrapText="1"/>
    </xf>
    <xf numFmtId="167" fontId="27" fillId="3" borderId="4" xfId="3" applyNumberFormat="1" applyFont="1" applyFill="1" applyBorder="1" applyAlignment="1">
      <alignment horizontal="center" vertical="center" wrapText="1"/>
    </xf>
    <xf numFmtId="167" fontId="20" fillId="4" borderId="20" xfId="3" applyNumberFormat="1" applyFont="1" applyFill="1" applyBorder="1" applyAlignment="1">
      <alignment horizontal="center" vertical="center" wrapText="1"/>
    </xf>
    <xf numFmtId="167" fontId="20" fillId="4" borderId="20" xfId="0" applyNumberFormat="1" applyFont="1" applyFill="1" applyBorder="1" applyAlignment="1">
      <alignment horizontal="center" vertical="center" wrapText="1"/>
    </xf>
    <xf numFmtId="167" fontId="19" fillId="4" borderId="20" xfId="3" applyNumberFormat="1" applyFont="1" applyFill="1" applyBorder="1" applyAlignment="1">
      <alignment horizontal="center" vertical="center" wrapText="1"/>
    </xf>
    <xf numFmtId="167" fontId="20" fillId="4" borderId="21" xfId="0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horizontal="left" vertical="center" wrapText="1"/>
    </xf>
    <xf numFmtId="168" fontId="15" fillId="2" borderId="0" xfId="3" applyNumberFormat="1" applyFont="1" applyFill="1" applyBorder="1" applyAlignment="1">
      <alignment horizontal="center" vertical="center" wrapText="1"/>
    </xf>
    <xf numFmtId="167" fontId="17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67" fontId="32" fillId="2" borderId="0" xfId="0" applyNumberFormat="1" applyFont="1" applyFill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167" fontId="32" fillId="2" borderId="3" xfId="3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0" fontId="30" fillId="0" borderId="0" xfId="3" applyNumberFormat="1" applyFont="1" applyFill="1" applyBorder="1" applyAlignment="1">
      <alignment horizontal="left" vertical="center" wrapText="1"/>
    </xf>
    <xf numFmtId="167" fontId="33" fillId="2" borderId="0" xfId="3" applyNumberFormat="1" applyFont="1" applyFill="1" applyBorder="1" applyAlignment="1">
      <alignment horizontal="center" vertical="center" wrapText="1"/>
    </xf>
    <xf numFmtId="167" fontId="32" fillId="2" borderId="0" xfId="3" applyNumberFormat="1" applyFont="1" applyFill="1" applyBorder="1" applyAlignment="1">
      <alignment horizontal="center" vertical="center" wrapText="1"/>
    </xf>
    <xf numFmtId="167" fontId="32" fillId="0" borderId="0" xfId="0" applyNumberFormat="1" applyFont="1" applyFill="1" applyBorder="1" applyAlignment="1">
      <alignment horizontal="left" vertical="center" wrapText="1"/>
    </xf>
    <xf numFmtId="167" fontId="32" fillId="2" borderId="0" xfId="0" applyNumberFormat="1" applyFont="1" applyFill="1" applyAlignment="1">
      <alignment horizontal="left" vertical="center" wrapText="1"/>
    </xf>
    <xf numFmtId="167" fontId="32" fillId="2" borderId="3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left" vertical="center" wrapText="1"/>
    </xf>
    <xf numFmtId="167" fontId="33" fillId="2" borderId="0" xfId="0" applyNumberFormat="1" applyFont="1" applyFill="1" applyBorder="1" applyAlignment="1">
      <alignment horizontal="center" vertical="center" wrapText="1"/>
    </xf>
    <xf numFmtId="167" fontId="32" fillId="2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7" fontId="33" fillId="2" borderId="0" xfId="0" applyNumberFormat="1" applyFont="1" applyFill="1" applyAlignment="1">
      <alignment horizontal="center" vertical="center" wrapText="1"/>
    </xf>
    <xf numFmtId="167" fontId="32" fillId="0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32" fillId="2" borderId="0" xfId="0" applyFont="1" applyFill="1" applyAlignment="1">
      <alignment horizontal="right"/>
    </xf>
    <xf numFmtId="0" fontId="1" fillId="2" borderId="3" xfId="0" applyFont="1" applyFill="1" applyBorder="1"/>
    <xf numFmtId="0" fontId="32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Font="1"/>
    <xf numFmtId="167" fontId="15" fillId="2" borderId="0" xfId="0" applyNumberFormat="1" applyFont="1" applyFill="1" applyBorder="1" applyAlignment="1">
      <alignment horizontal="center" vertical="center" wrapText="1"/>
    </xf>
    <xf numFmtId="167" fontId="16" fillId="2" borderId="0" xfId="0" applyNumberFormat="1" applyFont="1" applyFill="1" applyBorder="1" applyAlignment="1">
      <alignment horizontal="center" vertical="center" wrapText="1"/>
    </xf>
    <xf numFmtId="167" fontId="17" fillId="2" borderId="0" xfId="3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164" fontId="3" fillId="0" borderId="5" xfId="2" applyFont="1" applyFill="1" applyBorder="1" applyAlignment="1">
      <alignment horizontal="center" vertical="top" wrapText="1"/>
    </xf>
    <xf numFmtId="164" fontId="3" fillId="0" borderId="9" xfId="2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165" fontId="8" fillId="0" borderId="9" xfId="1" applyNumberFormat="1" applyFont="1" applyFill="1" applyBorder="1" applyAlignment="1">
      <alignment horizontal="center" vertical="top"/>
    </xf>
    <xf numFmtId="0" fontId="30" fillId="0" borderId="0" xfId="3" applyNumberFormat="1" applyFont="1" applyFill="1" applyBorder="1" applyAlignment="1">
      <alignment horizontal="right" vertical="center" wrapText="1"/>
    </xf>
    <xf numFmtId="167" fontId="32" fillId="0" borderId="0" xfId="3" applyNumberFormat="1" applyFont="1" applyFill="1" applyBorder="1" applyAlignment="1">
      <alignment horizontal="left" vertical="center" wrapText="1"/>
    </xf>
    <xf numFmtId="167" fontId="21" fillId="3" borderId="4" xfId="0" applyNumberFormat="1" applyFont="1" applyFill="1" applyBorder="1" applyAlignment="1">
      <alignment horizontal="center" vertical="center" wrapText="1"/>
    </xf>
    <xf numFmtId="167" fontId="20" fillId="2" borderId="4" xfId="3" applyNumberFormat="1" applyFont="1" applyFill="1" applyBorder="1" applyAlignment="1">
      <alignment horizontal="center" vertical="center" wrapText="1"/>
    </xf>
    <xf numFmtId="167" fontId="20" fillId="0" borderId="18" xfId="3" applyNumberFormat="1" applyFont="1" applyBorder="1" applyAlignment="1">
      <alignment horizontal="center" vertical="center" wrapText="1"/>
    </xf>
    <xf numFmtId="167" fontId="20" fillId="0" borderId="18" xfId="0" applyNumberFormat="1" applyFont="1" applyBorder="1" applyAlignment="1">
      <alignment horizontal="center" vertical="center" wrapText="1"/>
    </xf>
    <xf numFmtId="0" fontId="26" fillId="0" borderId="4" xfId="3" applyNumberFormat="1" applyFont="1" applyFill="1" applyBorder="1" applyAlignment="1">
      <alignment horizontal="center" vertical="center" wrapText="1"/>
    </xf>
    <xf numFmtId="0" fontId="26" fillId="0" borderId="18" xfId="3" applyNumberFormat="1" applyFont="1" applyFill="1" applyBorder="1" applyAlignment="1">
      <alignment horizontal="center" vertical="center" wrapText="1"/>
    </xf>
    <xf numFmtId="0" fontId="31" fillId="4" borderId="19" xfId="3" applyNumberFormat="1" applyFont="1" applyFill="1" applyBorder="1" applyAlignment="1">
      <alignment horizontal="center" vertical="center" wrapText="1"/>
    </xf>
    <xf numFmtId="0" fontId="31" fillId="4" borderId="20" xfId="3" applyNumberFormat="1" applyFont="1" applyFill="1" applyBorder="1" applyAlignment="1">
      <alignment horizontal="center" vertical="center" wrapText="1"/>
    </xf>
    <xf numFmtId="167" fontId="19" fillId="2" borderId="4" xfId="3" applyNumberFormat="1" applyFont="1" applyFill="1" applyBorder="1" applyAlignment="1">
      <alignment horizontal="center" vertical="center" wrapText="1"/>
    </xf>
    <xf numFmtId="167" fontId="19" fillId="0" borderId="4" xfId="3" applyNumberFormat="1" applyFont="1" applyBorder="1" applyAlignment="1">
      <alignment horizontal="center" vertical="center" wrapText="1"/>
    </xf>
    <xf numFmtId="167" fontId="19" fillId="0" borderId="4" xfId="0" applyNumberFormat="1" applyFont="1" applyBorder="1" applyAlignment="1">
      <alignment horizontal="center" vertical="center" wrapText="1"/>
    </xf>
    <xf numFmtId="167" fontId="20" fillId="0" borderId="4" xfId="3" applyNumberFormat="1" applyFont="1" applyFill="1" applyBorder="1" applyAlignment="1">
      <alignment horizontal="center" vertical="center" wrapText="1"/>
    </xf>
    <xf numFmtId="167" fontId="20" fillId="0" borderId="4" xfId="0" applyNumberFormat="1" applyFont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49" fontId="18" fillId="0" borderId="12" xfId="3" applyNumberFormat="1" applyFont="1" applyBorder="1" applyAlignment="1">
      <alignment horizontal="center" vertical="center" wrapText="1"/>
    </xf>
    <xf numFmtId="49" fontId="18" fillId="0" borderId="17" xfId="3" applyNumberFormat="1" applyFont="1" applyBorder="1" applyAlignment="1">
      <alignment horizontal="center" vertical="center" wrapText="1"/>
    </xf>
    <xf numFmtId="0" fontId="18" fillId="0" borderId="13" xfId="3" applyNumberFormat="1" applyFont="1" applyBorder="1" applyAlignment="1">
      <alignment horizontal="center" vertical="center" wrapText="1"/>
    </xf>
    <xf numFmtId="0" fontId="18" fillId="0" borderId="4" xfId="3" applyNumberFormat="1" applyFont="1" applyBorder="1" applyAlignment="1">
      <alignment horizontal="center" vertical="center" wrapText="1"/>
    </xf>
    <xf numFmtId="167" fontId="19" fillId="0" borderId="13" xfId="3" applyNumberFormat="1" applyFont="1" applyFill="1" applyBorder="1" applyAlignment="1">
      <alignment horizontal="center" vertical="center" wrapText="1"/>
    </xf>
    <xf numFmtId="167" fontId="19" fillId="0" borderId="13" xfId="0" applyNumberFormat="1" applyFont="1" applyBorder="1" applyAlignment="1">
      <alignment horizontal="center" vertical="center" wrapText="1"/>
    </xf>
    <xf numFmtId="167" fontId="20" fillId="0" borderId="14" xfId="0" applyNumberFormat="1" applyFont="1" applyFill="1" applyBorder="1" applyAlignment="1">
      <alignment horizontal="center" vertical="center" wrapText="1"/>
    </xf>
    <xf numFmtId="167" fontId="20" fillId="0" borderId="15" xfId="0" applyNumberFormat="1" applyFont="1" applyFill="1" applyBorder="1" applyAlignment="1">
      <alignment horizontal="center" vertical="center" wrapText="1"/>
    </xf>
    <xf numFmtId="167" fontId="20" fillId="0" borderId="16" xfId="0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19" fillId="0" borderId="4" xfId="3" applyNumberFormat="1" applyFont="1" applyFill="1" applyBorder="1" applyAlignment="1">
      <alignment horizontal="center" vertical="center" wrapText="1"/>
    </xf>
    <xf numFmtId="167" fontId="25" fillId="0" borderId="4" xfId="0" applyNumberFormat="1" applyFont="1" applyBorder="1" applyAlignment="1">
      <alignment horizontal="center" vertical="center"/>
    </xf>
  </cellXfs>
  <cellStyles count="5">
    <cellStyle name="Денежный 2" xfId="2"/>
    <cellStyle name="Обычный" xfId="0" builtinId="0"/>
    <cellStyle name="Обычный 2" xfId="1"/>
    <cellStyle name="Обычный_Tmp7" xfId="4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workbookViewId="0">
      <selection activeCell="C243" sqref="C243"/>
    </sheetView>
  </sheetViews>
  <sheetFormatPr defaultRowHeight="15" x14ac:dyDescent="0.25"/>
  <cols>
    <col min="1" max="1" width="26.42578125" customWidth="1"/>
    <col min="2" max="2" width="35.85546875" customWidth="1"/>
    <col min="3" max="3" width="14.28515625" customWidth="1"/>
    <col min="4" max="4" width="12.7109375" customWidth="1"/>
    <col min="5" max="5" width="11.5703125" customWidth="1"/>
    <col min="6" max="6" width="10.85546875" customWidth="1"/>
    <col min="7" max="7" width="14.42578125" customWidth="1"/>
    <col min="8" max="8" width="11.85546875" customWidth="1"/>
    <col min="9" max="9" width="14.7109375" customWidth="1"/>
  </cols>
  <sheetData>
    <row r="1" spans="1:9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25">
      <c r="A2" s="156"/>
      <c r="B2" s="156"/>
      <c r="C2" s="156"/>
      <c r="D2" s="156"/>
      <c r="E2" s="156"/>
      <c r="F2" s="156"/>
      <c r="G2" s="1"/>
      <c r="H2" s="1"/>
      <c r="I2" s="1"/>
    </row>
    <row r="3" spans="1:9" x14ac:dyDescent="0.25">
      <c r="A3" s="30"/>
      <c r="B3" s="31"/>
      <c r="C3" s="31"/>
      <c r="D3" s="31"/>
      <c r="E3" s="31"/>
      <c r="G3" s="1"/>
      <c r="H3" s="1"/>
      <c r="I3" s="32" t="s">
        <v>1</v>
      </c>
    </row>
    <row r="4" spans="1:9" ht="15" customHeight="1" x14ac:dyDescent="0.25">
      <c r="A4" s="33" t="s">
        <v>2</v>
      </c>
      <c r="B4" s="34"/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spans="1:9" x14ac:dyDescent="0.25">
      <c r="A5" s="35" t="s">
        <v>10</v>
      </c>
      <c r="B5" s="36" t="s">
        <v>11</v>
      </c>
      <c r="C5" s="154"/>
      <c r="D5" s="154"/>
      <c r="E5" s="154"/>
      <c r="F5" s="154"/>
      <c r="G5" s="154"/>
      <c r="H5" s="154"/>
      <c r="I5" s="154"/>
    </row>
    <row r="6" spans="1:9" ht="21.75" customHeight="1" x14ac:dyDescent="0.25">
      <c r="A6" s="35"/>
      <c r="B6" s="36"/>
      <c r="C6" s="155"/>
      <c r="D6" s="155"/>
      <c r="E6" s="155"/>
      <c r="F6" s="155"/>
      <c r="G6" s="155"/>
      <c r="H6" s="155"/>
      <c r="I6" s="155"/>
    </row>
    <row r="7" spans="1:9" x14ac:dyDescent="0.25">
      <c r="A7" s="149" t="s">
        <v>12</v>
      </c>
      <c r="B7" s="150"/>
      <c r="C7" s="150"/>
      <c r="D7" s="150"/>
      <c r="E7" s="150"/>
      <c r="F7" s="150"/>
      <c r="G7" s="150"/>
      <c r="H7" s="150"/>
      <c r="I7" s="150"/>
    </row>
    <row r="8" spans="1:9" ht="15.75" customHeight="1" x14ac:dyDescent="0.25">
      <c r="A8" s="37" t="s">
        <v>13</v>
      </c>
      <c r="B8" s="38" t="s">
        <v>14</v>
      </c>
      <c r="C8" s="24">
        <v>872879.4</v>
      </c>
      <c r="D8" s="24">
        <v>889749.6</v>
      </c>
      <c r="E8" s="24">
        <v>650834.29999999993</v>
      </c>
      <c r="F8" s="24">
        <v>548761.59999999998</v>
      </c>
      <c r="G8" s="24">
        <v>84.316637890781124</v>
      </c>
      <c r="H8" s="12">
        <v>61.675959168736917</v>
      </c>
      <c r="I8" s="12">
        <v>62.867974659500497</v>
      </c>
    </row>
    <row r="9" spans="1:9" ht="15" customHeight="1" x14ac:dyDescent="0.25">
      <c r="A9" s="2" t="s">
        <v>15</v>
      </c>
      <c r="B9" s="39" t="s">
        <v>16</v>
      </c>
      <c r="C9" s="28">
        <v>668277.30000000005</v>
      </c>
      <c r="D9" s="28">
        <v>668277.30000000005</v>
      </c>
      <c r="E9" s="28">
        <v>484163.6</v>
      </c>
      <c r="F9" s="40">
        <v>382819.9</v>
      </c>
      <c r="G9" s="9">
        <v>79.068294270779546</v>
      </c>
      <c r="H9" s="40">
        <v>57.284588298899273</v>
      </c>
      <c r="I9" s="7">
        <v>57.284588298899273</v>
      </c>
    </row>
    <row r="10" spans="1:9" ht="37.5" customHeight="1" x14ac:dyDescent="0.25">
      <c r="A10" s="2" t="s">
        <v>17</v>
      </c>
      <c r="B10" s="16" t="s">
        <v>18</v>
      </c>
      <c r="C10" s="41">
        <v>5507.1</v>
      </c>
      <c r="D10" s="41">
        <v>5507.0999999999995</v>
      </c>
      <c r="E10" s="28">
        <v>4072.2999999999997</v>
      </c>
      <c r="F10" s="7">
        <v>2926.8</v>
      </c>
      <c r="G10" s="9">
        <v>71.870932888048529</v>
      </c>
      <c r="H10" s="7">
        <v>53.145938878901788</v>
      </c>
      <c r="I10" s="7">
        <v>53.145938878901781</v>
      </c>
    </row>
    <row r="11" spans="1:9" ht="15.75" customHeight="1" x14ac:dyDescent="0.25">
      <c r="A11" s="2" t="s">
        <v>19</v>
      </c>
      <c r="B11" s="16" t="s">
        <v>20</v>
      </c>
      <c r="C11" s="41">
        <v>44548</v>
      </c>
      <c r="D11" s="41">
        <v>44548</v>
      </c>
      <c r="E11" s="28">
        <v>34959.699999999997</v>
      </c>
      <c r="F11" s="7">
        <v>31732.799999999999</v>
      </c>
      <c r="G11" s="9">
        <v>90.769657634361863</v>
      </c>
      <c r="H11" s="7">
        <v>71.232827511897284</v>
      </c>
      <c r="I11" s="7">
        <v>71.232827511897284</v>
      </c>
    </row>
    <row r="12" spans="1:9" ht="17.25" customHeight="1" x14ac:dyDescent="0.25">
      <c r="A12" s="2" t="s">
        <v>21</v>
      </c>
      <c r="B12" s="16" t="s">
        <v>22</v>
      </c>
      <c r="C12" s="41">
        <v>8214</v>
      </c>
      <c r="D12" s="41">
        <v>8214</v>
      </c>
      <c r="E12" s="28">
        <v>4468.8999999999996</v>
      </c>
      <c r="F12" s="7">
        <v>4544.3</v>
      </c>
      <c r="G12" s="9">
        <v>101.68721609344583</v>
      </c>
      <c r="H12" s="7">
        <v>55.32383735086438</v>
      </c>
      <c r="I12" s="7">
        <v>55.32383735086438</v>
      </c>
    </row>
    <row r="13" spans="1:9" ht="17.25" customHeight="1" x14ac:dyDescent="0.25">
      <c r="A13" s="2" t="s">
        <v>23</v>
      </c>
      <c r="B13" s="16" t="s">
        <v>24</v>
      </c>
      <c r="C13" s="41">
        <v>3355</v>
      </c>
      <c r="D13" s="41">
        <v>3350</v>
      </c>
      <c r="E13" s="28">
        <v>2510</v>
      </c>
      <c r="F13" s="7">
        <v>2177.6999999999998</v>
      </c>
      <c r="G13" s="9">
        <v>86.760956175298787</v>
      </c>
      <c r="H13" s="7">
        <v>65.005970149253727</v>
      </c>
      <c r="I13" s="7">
        <v>64.909090909090907</v>
      </c>
    </row>
    <row r="14" spans="1:9" ht="39" customHeight="1" x14ac:dyDescent="0.25">
      <c r="A14" s="2" t="s">
        <v>25</v>
      </c>
      <c r="B14" s="16" t="s">
        <v>26</v>
      </c>
      <c r="C14" s="41"/>
      <c r="D14" s="41">
        <v>0</v>
      </c>
      <c r="E14" s="28">
        <v>0</v>
      </c>
      <c r="F14" s="7"/>
      <c r="G14" s="9"/>
      <c r="H14" s="7"/>
      <c r="I14" s="7" t="e">
        <v>#DIV/0!</v>
      </c>
    </row>
    <row r="15" spans="1:9" ht="35.25" customHeight="1" x14ac:dyDescent="0.25">
      <c r="A15" s="3" t="s">
        <v>27</v>
      </c>
      <c r="B15" s="16" t="s">
        <v>28</v>
      </c>
      <c r="C15" s="41">
        <v>104873.1</v>
      </c>
      <c r="D15" s="41">
        <v>104622.2</v>
      </c>
      <c r="E15" s="28">
        <v>75960.899999999994</v>
      </c>
      <c r="F15" s="7">
        <v>55889</v>
      </c>
      <c r="G15" s="9">
        <v>73.576010816090914</v>
      </c>
      <c r="H15" s="7">
        <v>53.41982867880813</v>
      </c>
      <c r="I15" s="7">
        <v>53.292026267937153</v>
      </c>
    </row>
    <row r="16" spans="1:9" ht="28.5" customHeight="1" x14ac:dyDescent="0.25">
      <c r="A16" s="17" t="s">
        <v>29</v>
      </c>
      <c r="B16" s="16" t="s">
        <v>30</v>
      </c>
      <c r="C16" s="41">
        <v>9593.1</v>
      </c>
      <c r="D16" s="41">
        <v>17317.599999999999</v>
      </c>
      <c r="E16" s="28">
        <v>17317.599999999999</v>
      </c>
      <c r="F16" s="7">
        <v>24052.1</v>
      </c>
      <c r="G16" s="9">
        <v>138.88818312006285</v>
      </c>
      <c r="H16" s="7">
        <v>138.88818312006285</v>
      </c>
      <c r="I16" s="7">
        <v>250.72291542879776</v>
      </c>
    </row>
    <row r="17" spans="1:9" ht="29.25" customHeight="1" x14ac:dyDescent="0.25">
      <c r="A17" s="18" t="s">
        <v>31</v>
      </c>
      <c r="B17" s="16" t="s">
        <v>32</v>
      </c>
      <c r="C17" s="41">
        <v>15967.8</v>
      </c>
      <c r="D17" s="41">
        <v>15967.8</v>
      </c>
      <c r="E17" s="28">
        <v>9441.5</v>
      </c>
      <c r="F17" s="7">
        <v>8056.3</v>
      </c>
      <c r="G17" s="9">
        <v>85.328602446645135</v>
      </c>
      <c r="H17" s="7">
        <v>50.453412492641441</v>
      </c>
      <c r="I17" s="7">
        <v>50.453412492641441</v>
      </c>
    </row>
    <row r="18" spans="1:9" ht="27.75" customHeight="1" x14ac:dyDescent="0.25">
      <c r="A18" s="18" t="s">
        <v>33</v>
      </c>
      <c r="B18" s="16" t="s">
        <v>34</v>
      </c>
      <c r="C18" s="41">
        <v>12538</v>
      </c>
      <c r="D18" s="41">
        <v>15433</v>
      </c>
      <c r="E18" s="28">
        <v>11885.6</v>
      </c>
      <c r="F18" s="7">
        <v>8784.1</v>
      </c>
      <c r="G18" s="9">
        <v>73.905398128828153</v>
      </c>
      <c r="H18" s="7">
        <v>56.917644009589843</v>
      </c>
      <c r="I18" s="7">
        <v>70.059818152815438</v>
      </c>
    </row>
    <row r="19" spans="1:9" ht="14.25" customHeight="1" x14ac:dyDescent="0.25">
      <c r="A19" s="18" t="s">
        <v>35</v>
      </c>
      <c r="B19" s="16" t="s">
        <v>36</v>
      </c>
      <c r="C19" s="41">
        <v>6</v>
      </c>
      <c r="D19" s="41">
        <v>4.5999999999999996</v>
      </c>
      <c r="E19" s="28">
        <v>4.5999999999999996</v>
      </c>
      <c r="F19" s="7">
        <v>11.6</v>
      </c>
      <c r="G19" s="9">
        <v>252.17391304347828</v>
      </c>
      <c r="H19" s="7">
        <v>252.17391304347828</v>
      </c>
      <c r="I19" s="7">
        <v>193.33333333333334</v>
      </c>
    </row>
    <row r="20" spans="1:9" ht="13.5" customHeight="1" x14ac:dyDescent="0.25">
      <c r="A20" s="10" t="s">
        <v>37</v>
      </c>
      <c r="B20" s="16" t="s">
        <v>38</v>
      </c>
      <c r="C20" s="41">
        <v>0</v>
      </c>
      <c r="D20" s="41">
        <v>6508</v>
      </c>
      <c r="E20" s="28">
        <v>6049.6</v>
      </c>
      <c r="F20" s="7">
        <v>27753.3</v>
      </c>
      <c r="G20" s="9">
        <v>458.76256281407035</v>
      </c>
      <c r="H20" s="7">
        <v>426.44898586355254</v>
      </c>
      <c r="I20" s="7"/>
    </row>
    <row r="21" spans="1:9" ht="15.75" customHeight="1" x14ac:dyDescent="0.25">
      <c r="A21" s="19" t="s">
        <v>39</v>
      </c>
      <c r="B21" s="5" t="s">
        <v>40</v>
      </c>
      <c r="C21" s="41">
        <v>0</v>
      </c>
      <c r="D21" s="41">
        <v>0</v>
      </c>
      <c r="E21" s="28">
        <v>0</v>
      </c>
      <c r="F21" s="7">
        <v>13.7</v>
      </c>
      <c r="G21" s="9"/>
      <c r="H21" s="7"/>
      <c r="I21" s="7"/>
    </row>
    <row r="22" spans="1:9" ht="13.5" customHeight="1" x14ac:dyDescent="0.25">
      <c r="A22" s="13" t="s">
        <v>41</v>
      </c>
      <c r="B22" s="20" t="s">
        <v>42</v>
      </c>
      <c r="C22" s="21">
        <v>3321098.9</v>
      </c>
      <c r="D22" s="21">
        <v>3574206.6999999997</v>
      </c>
      <c r="E22" s="21">
        <v>2785277.5999999996</v>
      </c>
      <c r="F22" s="21">
        <v>2209600.5000000005</v>
      </c>
      <c r="G22" s="15">
        <v>79.331428221014704</v>
      </c>
      <c r="H22" s="12">
        <v>61.820725141609763</v>
      </c>
      <c r="I22" s="12">
        <v>66.53221016694205</v>
      </c>
    </row>
    <row r="23" spans="1:9" ht="38.25" customHeight="1" x14ac:dyDescent="0.25">
      <c r="A23" s="4" t="s">
        <v>43</v>
      </c>
      <c r="B23" s="22" t="s">
        <v>44</v>
      </c>
      <c r="C23" s="25">
        <v>3321098.9</v>
      </c>
      <c r="D23" s="41">
        <v>3550150.5</v>
      </c>
      <c r="E23" s="28">
        <v>2763721.4</v>
      </c>
      <c r="F23" s="7">
        <v>2204310.2000000002</v>
      </c>
      <c r="G23" s="9">
        <v>79.758770185735813</v>
      </c>
      <c r="H23" s="7">
        <v>62.090612778247014</v>
      </c>
      <c r="I23" s="7">
        <v>66.372916506641829</v>
      </c>
    </row>
    <row r="24" spans="1:9" ht="14.25" customHeight="1" x14ac:dyDescent="0.25">
      <c r="A24" s="4" t="s">
        <v>45</v>
      </c>
      <c r="B24" s="23" t="s">
        <v>46</v>
      </c>
      <c r="C24" s="42">
        <v>0</v>
      </c>
      <c r="D24" s="41">
        <v>27929.9</v>
      </c>
      <c r="E24" s="28">
        <v>25429.9</v>
      </c>
      <c r="F24" s="7">
        <v>9183</v>
      </c>
      <c r="G24" s="9">
        <v>36.11103464818973</v>
      </c>
      <c r="H24" s="7">
        <v>32.878742852641793</v>
      </c>
      <c r="I24" s="7"/>
    </row>
    <row r="25" spans="1:9" ht="73.5" customHeight="1" x14ac:dyDescent="0.25">
      <c r="A25" s="4" t="s">
        <v>47</v>
      </c>
      <c r="B25" s="5" t="s">
        <v>48</v>
      </c>
      <c r="C25" s="41">
        <v>0</v>
      </c>
      <c r="D25" s="41">
        <v>0</v>
      </c>
      <c r="E25" s="28">
        <v>0</v>
      </c>
      <c r="F25" s="7"/>
      <c r="G25" s="9" t="e">
        <v>#DIV/0!</v>
      </c>
      <c r="H25" s="7" t="e">
        <v>#DIV/0!</v>
      </c>
      <c r="I25" s="7"/>
    </row>
    <row r="26" spans="1:9" ht="50.25" customHeight="1" x14ac:dyDescent="0.25">
      <c r="A26" s="4" t="s">
        <v>49</v>
      </c>
      <c r="B26" s="8" t="s">
        <v>50</v>
      </c>
      <c r="C26" s="43">
        <v>0</v>
      </c>
      <c r="D26" s="41">
        <v>-3873.7</v>
      </c>
      <c r="E26" s="28">
        <v>-3873.7</v>
      </c>
      <c r="F26" s="7">
        <v>-3892.8</v>
      </c>
      <c r="G26" s="9">
        <v>100.49306864238325</v>
      </c>
      <c r="H26" s="7">
        <v>100.49306864238325</v>
      </c>
      <c r="I26" s="7"/>
    </row>
    <row r="27" spans="1:9" ht="14.25" customHeight="1" x14ac:dyDescent="0.25">
      <c r="A27" s="10"/>
      <c r="B27" s="11" t="s">
        <v>51</v>
      </c>
      <c r="C27" s="12">
        <v>4193978.3</v>
      </c>
      <c r="D27" s="12">
        <v>4463956.3</v>
      </c>
      <c r="E27" s="12">
        <v>3436111.8999999994</v>
      </c>
      <c r="F27" s="12">
        <v>2758362.1000000006</v>
      </c>
      <c r="G27" s="15">
        <v>80.275677285131522</v>
      </c>
      <c r="H27" s="12">
        <v>61.791870587980455</v>
      </c>
      <c r="I27" s="12">
        <v>65.769584453977757</v>
      </c>
    </row>
    <row r="28" spans="1:9" x14ac:dyDescent="0.25">
      <c r="A28" s="145"/>
      <c r="B28" s="146"/>
      <c r="C28" s="146"/>
      <c r="D28" s="146"/>
      <c r="E28" s="146"/>
      <c r="F28" s="146"/>
      <c r="G28" s="15"/>
      <c r="H28" s="12"/>
      <c r="I28" s="7"/>
    </row>
    <row r="29" spans="1:9" x14ac:dyDescent="0.25">
      <c r="A29" s="149" t="s">
        <v>52</v>
      </c>
      <c r="B29" s="150"/>
      <c r="C29" s="150"/>
      <c r="D29" s="150"/>
      <c r="E29" s="150"/>
      <c r="F29" s="150"/>
      <c r="G29" s="150"/>
      <c r="H29" s="150"/>
      <c r="I29" s="151"/>
    </row>
    <row r="30" spans="1:9" ht="13.5" customHeight="1" x14ac:dyDescent="0.25">
      <c r="A30" s="13" t="s">
        <v>13</v>
      </c>
      <c r="B30" s="14" t="s">
        <v>14</v>
      </c>
      <c r="C30" s="15">
        <v>18956.600000000002</v>
      </c>
      <c r="D30" s="15">
        <v>19073.600000000002</v>
      </c>
      <c r="E30" s="15">
        <v>14334.4</v>
      </c>
      <c r="F30" s="15">
        <v>12143.4</v>
      </c>
      <c r="G30" s="15">
        <v>84.715090969974327</v>
      </c>
      <c r="H30" s="12">
        <v>63.66600956295612</v>
      </c>
      <c r="I30" s="12">
        <v>64.058955719907573</v>
      </c>
    </row>
    <row r="31" spans="1:9" ht="15.75" customHeight="1" x14ac:dyDescent="0.25">
      <c r="A31" s="2" t="s">
        <v>15</v>
      </c>
      <c r="B31" s="39" t="s">
        <v>16</v>
      </c>
      <c r="C31" s="28">
        <v>14500</v>
      </c>
      <c r="D31" s="41">
        <v>14500</v>
      </c>
      <c r="E31" s="28">
        <v>10875</v>
      </c>
      <c r="F31" s="40">
        <v>9909.2999999999993</v>
      </c>
      <c r="G31" s="9">
        <v>91.11999999999999</v>
      </c>
      <c r="H31" s="7">
        <v>68.339999999999989</v>
      </c>
      <c r="I31" s="7">
        <v>68.339999999999989</v>
      </c>
    </row>
    <row r="32" spans="1:9" ht="39" customHeight="1" x14ac:dyDescent="0.25">
      <c r="A32" s="2" t="s">
        <v>17</v>
      </c>
      <c r="B32" s="16" t="s">
        <v>18</v>
      </c>
      <c r="C32" s="41">
        <v>1652.9</v>
      </c>
      <c r="D32" s="41">
        <v>1652.9</v>
      </c>
      <c r="E32" s="28">
        <v>1239.7</v>
      </c>
      <c r="F32" s="40">
        <v>878.4</v>
      </c>
      <c r="G32" s="9">
        <v>70.855852222311853</v>
      </c>
      <c r="H32" s="7">
        <v>53.14296085667614</v>
      </c>
      <c r="I32" s="7">
        <v>53.14296085667614</v>
      </c>
    </row>
    <row r="33" spans="1:9" ht="17.25" customHeight="1" x14ac:dyDescent="0.25">
      <c r="A33" s="2" t="s">
        <v>21</v>
      </c>
      <c r="B33" s="16" t="s">
        <v>22</v>
      </c>
      <c r="C33" s="41">
        <v>956.5</v>
      </c>
      <c r="D33" s="41">
        <v>956.5</v>
      </c>
      <c r="E33" s="28">
        <v>717.3</v>
      </c>
      <c r="F33" s="7">
        <v>410.5</v>
      </c>
      <c r="G33" s="9">
        <v>57.228495747943683</v>
      </c>
      <c r="H33" s="7">
        <v>42.916884474647148</v>
      </c>
      <c r="I33" s="7">
        <v>42.916884474647148</v>
      </c>
    </row>
    <row r="34" spans="1:9" ht="18" customHeight="1" x14ac:dyDescent="0.25">
      <c r="A34" s="2" t="s">
        <v>23</v>
      </c>
      <c r="B34" s="16" t="s">
        <v>24</v>
      </c>
      <c r="C34" s="41">
        <v>12</v>
      </c>
      <c r="D34" s="41">
        <v>12</v>
      </c>
      <c r="E34" s="28">
        <v>9</v>
      </c>
      <c r="F34" s="7">
        <v>5.0999999999999996</v>
      </c>
      <c r="G34" s="9">
        <v>56.666666666666657</v>
      </c>
      <c r="H34" s="7">
        <v>42.499999999999993</v>
      </c>
      <c r="I34" s="7">
        <v>42.499999999999993</v>
      </c>
    </row>
    <row r="35" spans="1:9" ht="39" customHeight="1" x14ac:dyDescent="0.25">
      <c r="A35" s="3" t="s">
        <v>27</v>
      </c>
      <c r="B35" s="16" t="s">
        <v>28</v>
      </c>
      <c r="C35" s="41">
        <v>1735.2</v>
      </c>
      <c r="D35" s="41">
        <v>1565.2</v>
      </c>
      <c r="E35" s="28">
        <v>1131.4000000000001</v>
      </c>
      <c r="F35" s="7">
        <v>528.1</v>
      </c>
      <c r="G35" s="9">
        <v>46.676683754640266</v>
      </c>
      <c r="H35" s="7">
        <v>33.740097112190135</v>
      </c>
      <c r="I35" s="7">
        <v>30.43453204241586</v>
      </c>
    </row>
    <row r="36" spans="1:9" ht="27" customHeight="1" x14ac:dyDescent="0.25">
      <c r="A36" s="18" t="s">
        <v>31</v>
      </c>
      <c r="B36" s="16" t="s">
        <v>32</v>
      </c>
      <c r="C36" s="41"/>
      <c r="D36" s="41">
        <v>287</v>
      </c>
      <c r="E36" s="28">
        <v>287</v>
      </c>
      <c r="F36" s="7">
        <v>407.4</v>
      </c>
      <c r="G36" s="9">
        <v>141.95121951219511</v>
      </c>
      <c r="H36" s="7">
        <v>141.95121951219511</v>
      </c>
      <c r="I36" s="7"/>
    </row>
    <row r="37" spans="1:9" ht="25.5" customHeight="1" x14ac:dyDescent="0.25">
      <c r="A37" s="17" t="s">
        <v>33</v>
      </c>
      <c r="B37" s="16" t="s">
        <v>34</v>
      </c>
      <c r="C37" s="41">
        <v>100</v>
      </c>
      <c r="D37" s="41">
        <v>100</v>
      </c>
      <c r="E37" s="28">
        <v>75</v>
      </c>
      <c r="F37" s="7">
        <v>3.5</v>
      </c>
      <c r="G37" s="9">
        <v>4.666666666666667</v>
      </c>
      <c r="H37" s="7">
        <v>3.5</v>
      </c>
      <c r="I37" s="7">
        <v>3.5</v>
      </c>
    </row>
    <row r="38" spans="1:9" ht="14.25" customHeight="1" x14ac:dyDescent="0.25">
      <c r="A38" s="10" t="s">
        <v>37</v>
      </c>
      <c r="B38" s="16" t="s">
        <v>38</v>
      </c>
      <c r="C38" s="44"/>
      <c r="D38" s="41"/>
      <c r="E38" s="28">
        <v>0</v>
      </c>
      <c r="F38" s="7"/>
      <c r="G38" s="9"/>
      <c r="H38" s="7"/>
      <c r="I38" s="7"/>
    </row>
    <row r="39" spans="1:9" ht="17.25" customHeight="1" x14ac:dyDescent="0.25">
      <c r="A39" s="19" t="s">
        <v>39</v>
      </c>
      <c r="B39" s="5" t="s">
        <v>40</v>
      </c>
      <c r="C39" s="44"/>
      <c r="D39" s="16"/>
      <c r="E39" s="28">
        <v>0</v>
      </c>
      <c r="F39" s="7">
        <v>1</v>
      </c>
      <c r="G39" s="15"/>
      <c r="H39" s="12"/>
      <c r="I39" s="7"/>
    </row>
    <row r="40" spans="1:9" ht="16.5" customHeight="1" x14ac:dyDescent="0.25">
      <c r="A40" s="13" t="s">
        <v>41</v>
      </c>
      <c r="B40" s="20" t="s">
        <v>42</v>
      </c>
      <c r="C40" s="21">
        <v>13568.4</v>
      </c>
      <c r="D40" s="21">
        <v>20882.3</v>
      </c>
      <c r="E40" s="21">
        <v>17490.099999999999</v>
      </c>
      <c r="F40" s="21">
        <v>10901.3</v>
      </c>
      <c r="G40" s="15">
        <v>62.328402925083338</v>
      </c>
      <c r="H40" s="12">
        <v>52.203540797709067</v>
      </c>
      <c r="I40" s="12">
        <v>80.34329766221515</v>
      </c>
    </row>
    <row r="41" spans="1:9" ht="37.5" customHeight="1" x14ac:dyDescent="0.25">
      <c r="A41" s="4" t="s">
        <v>43</v>
      </c>
      <c r="B41" s="22" t="s">
        <v>44</v>
      </c>
      <c r="C41" s="25">
        <v>13568.4</v>
      </c>
      <c r="D41" s="41">
        <v>20882.3</v>
      </c>
      <c r="E41" s="28">
        <v>17490.099999999999</v>
      </c>
      <c r="F41" s="7">
        <v>10901.3</v>
      </c>
      <c r="G41" s="9">
        <v>62.328402925083338</v>
      </c>
      <c r="H41" s="7">
        <v>52.203540797709067</v>
      </c>
      <c r="I41" s="7">
        <v>80.34329766221515</v>
      </c>
    </row>
    <row r="42" spans="1:9" ht="45.75" customHeight="1" x14ac:dyDescent="0.25">
      <c r="A42" s="4" t="s">
        <v>49</v>
      </c>
      <c r="B42" s="8" t="s">
        <v>50</v>
      </c>
      <c r="C42" s="43">
        <v>0</v>
      </c>
      <c r="D42" s="41">
        <v>0</v>
      </c>
      <c r="E42" s="28">
        <v>0</v>
      </c>
      <c r="F42" s="7"/>
      <c r="G42" s="9" t="e">
        <v>#DIV/0!</v>
      </c>
      <c r="H42" s="7" t="e">
        <v>#DIV/0!</v>
      </c>
      <c r="I42" s="7"/>
    </row>
    <row r="43" spans="1:9" ht="18.75" customHeight="1" x14ac:dyDescent="0.25">
      <c r="A43" s="10"/>
      <c r="B43" s="11" t="s">
        <v>51</v>
      </c>
      <c r="C43" s="12">
        <v>32525</v>
      </c>
      <c r="D43" s="12">
        <v>39955.9</v>
      </c>
      <c r="E43" s="12">
        <v>31824.5</v>
      </c>
      <c r="F43" s="12">
        <v>23044.699999999997</v>
      </c>
      <c r="G43" s="15">
        <v>72.411821081242422</v>
      </c>
      <c r="H43" s="12">
        <v>57.675337059107655</v>
      </c>
      <c r="I43" s="12">
        <v>70.852267486548797</v>
      </c>
    </row>
    <row r="44" spans="1:9" x14ac:dyDescent="0.25">
      <c r="A44" s="45"/>
      <c r="B44" s="157"/>
      <c r="C44" s="157"/>
      <c r="D44" s="157"/>
      <c r="E44" s="157"/>
      <c r="F44" s="157"/>
      <c r="G44" s="15"/>
      <c r="H44" s="12"/>
      <c r="I44" s="7"/>
    </row>
    <row r="45" spans="1:9" x14ac:dyDescent="0.25">
      <c r="A45" s="149" t="s">
        <v>53</v>
      </c>
      <c r="B45" s="150"/>
      <c r="C45" s="150"/>
      <c r="D45" s="150"/>
      <c r="E45" s="150"/>
      <c r="F45" s="150"/>
      <c r="G45" s="150"/>
      <c r="H45" s="150"/>
      <c r="I45" s="151"/>
    </row>
    <row r="46" spans="1:9" ht="16.5" customHeight="1" x14ac:dyDescent="0.25">
      <c r="A46" s="13" t="s">
        <v>13</v>
      </c>
      <c r="B46" s="14" t="s">
        <v>14</v>
      </c>
      <c r="C46" s="15">
        <v>21958.699999999997</v>
      </c>
      <c r="D46" s="15">
        <v>21958.699999999993</v>
      </c>
      <c r="E46" s="15">
        <v>14404.199999999999</v>
      </c>
      <c r="F46" s="15">
        <v>12029.099999999999</v>
      </c>
      <c r="G46" s="15">
        <v>83.511059274378297</v>
      </c>
      <c r="H46" s="12">
        <v>54.780565334013403</v>
      </c>
      <c r="I46" s="12">
        <v>54.780565334013396</v>
      </c>
    </row>
    <row r="47" spans="1:9" ht="16.5" customHeight="1" x14ac:dyDescent="0.25">
      <c r="A47" s="10" t="s">
        <v>15</v>
      </c>
      <c r="B47" s="39" t="s">
        <v>16</v>
      </c>
      <c r="C47" s="28">
        <v>14200</v>
      </c>
      <c r="D47" s="41">
        <v>14200</v>
      </c>
      <c r="E47" s="28">
        <v>10080.5</v>
      </c>
      <c r="F47" s="40">
        <v>8073.9</v>
      </c>
      <c r="G47" s="9">
        <v>80.094241357075546</v>
      </c>
      <c r="H47" s="7">
        <v>56.858450704225355</v>
      </c>
      <c r="I47" s="7">
        <v>56.858450704225355</v>
      </c>
    </row>
    <row r="48" spans="1:9" ht="39.75" customHeight="1" x14ac:dyDescent="0.25">
      <c r="A48" s="2" t="s">
        <v>17</v>
      </c>
      <c r="B48" s="16" t="s">
        <v>18</v>
      </c>
      <c r="C48" s="41">
        <v>3866.1</v>
      </c>
      <c r="D48" s="41">
        <v>3866.1000000000004</v>
      </c>
      <c r="E48" s="28">
        <v>2874.4</v>
      </c>
      <c r="F48" s="40">
        <v>2054.6999999999998</v>
      </c>
      <c r="G48" s="9">
        <v>71.482744224881699</v>
      </c>
      <c r="H48" s="7">
        <v>53.146581826646994</v>
      </c>
      <c r="I48" s="7">
        <v>53.146581826647001</v>
      </c>
    </row>
    <row r="49" spans="1:9" ht="13.5" customHeight="1" x14ac:dyDescent="0.25">
      <c r="A49" s="2" t="s">
        <v>19</v>
      </c>
      <c r="B49" s="16" t="s">
        <v>20</v>
      </c>
      <c r="C49" s="41">
        <v>16</v>
      </c>
      <c r="D49" s="41">
        <v>35.1</v>
      </c>
      <c r="E49" s="28">
        <v>35.1</v>
      </c>
      <c r="F49" s="40">
        <v>35.1</v>
      </c>
      <c r="G49" s="9">
        <v>100</v>
      </c>
      <c r="H49" s="7">
        <v>100</v>
      </c>
      <c r="I49" s="7">
        <v>219.375</v>
      </c>
    </row>
    <row r="50" spans="1:9" ht="14.25" customHeight="1" x14ac:dyDescent="0.25">
      <c r="A50" s="2" t="s">
        <v>21</v>
      </c>
      <c r="B50" s="16" t="s">
        <v>22</v>
      </c>
      <c r="C50" s="41">
        <v>3028.5</v>
      </c>
      <c r="D50" s="41">
        <v>2630.1</v>
      </c>
      <c r="E50" s="28">
        <v>552.6</v>
      </c>
      <c r="F50" s="7">
        <v>1047.2</v>
      </c>
      <c r="G50" s="9">
        <v>189.50416214259863</v>
      </c>
      <c r="H50" s="7">
        <v>39.815976578837308</v>
      </c>
      <c r="I50" s="7">
        <v>34.578174013538053</v>
      </c>
    </row>
    <row r="51" spans="1:9" ht="14.25" customHeight="1" x14ac:dyDescent="0.25">
      <c r="A51" s="2" t="s">
        <v>23</v>
      </c>
      <c r="B51" s="16" t="s">
        <v>24</v>
      </c>
      <c r="C51" s="41"/>
      <c r="D51" s="41">
        <v>0</v>
      </c>
      <c r="E51" s="28">
        <v>0</v>
      </c>
      <c r="F51" s="7">
        <v>2.4</v>
      </c>
      <c r="G51" s="9"/>
      <c r="H51" s="7"/>
      <c r="I51" s="7"/>
    </row>
    <row r="52" spans="1:9" ht="36.75" customHeight="1" x14ac:dyDescent="0.25">
      <c r="A52" s="3" t="s">
        <v>27</v>
      </c>
      <c r="B52" s="16" t="s">
        <v>28</v>
      </c>
      <c r="C52" s="41">
        <v>698.1</v>
      </c>
      <c r="D52" s="41">
        <v>698.1</v>
      </c>
      <c r="E52" s="28">
        <v>352.8</v>
      </c>
      <c r="F52" s="7">
        <v>406.5</v>
      </c>
      <c r="G52" s="9">
        <v>115.22108843537414</v>
      </c>
      <c r="H52" s="7">
        <v>58.229480017189509</v>
      </c>
      <c r="I52" s="7">
        <v>58.229480017189509</v>
      </c>
    </row>
    <row r="53" spans="1:9" ht="28.5" customHeight="1" x14ac:dyDescent="0.25">
      <c r="A53" s="18" t="s">
        <v>31</v>
      </c>
      <c r="B53" s="16" t="s">
        <v>32</v>
      </c>
      <c r="C53" s="41"/>
      <c r="D53" s="41">
        <v>129.30000000000001</v>
      </c>
      <c r="E53" s="28">
        <v>129.30000000000001</v>
      </c>
      <c r="F53" s="7">
        <v>129.30000000000001</v>
      </c>
      <c r="G53" s="9">
        <v>100</v>
      </c>
      <c r="H53" s="7">
        <v>100</v>
      </c>
      <c r="I53" s="7"/>
    </row>
    <row r="54" spans="1:9" ht="27" customHeight="1" x14ac:dyDescent="0.25">
      <c r="A54" s="18" t="s">
        <v>33</v>
      </c>
      <c r="B54" s="16" t="s">
        <v>34</v>
      </c>
      <c r="C54" s="41">
        <v>150</v>
      </c>
      <c r="D54" s="41">
        <v>150</v>
      </c>
      <c r="E54" s="28">
        <v>129.5</v>
      </c>
      <c r="F54" s="7">
        <v>26.4</v>
      </c>
      <c r="G54" s="9">
        <v>20.386100386100384</v>
      </c>
      <c r="H54" s="7">
        <v>17.600000000000001</v>
      </c>
      <c r="I54" s="7">
        <v>17.600000000000001</v>
      </c>
    </row>
    <row r="55" spans="1:9" ht="15" customHeight="1" x14ac:dyDescent="0.25">
      <c r="A55" s="10" t="s">
        <v>37</v>
      </c>
      <c r="B55" s="16" t="s">
        <v>38</v>
      </c>
      <c r="C55" s="41">
        <v>0</v>
      </c>
      <c r="D55" s="41">
        <v>250</v>
      </c>
      <c r="E55" s="28">
        <v>250</v>
      </c>
      <c r="F55" s="7">
        <v>250</v>
      </c>
      <c r="G55" s="9">
        <v>100</v>
      </c>
      <c r="H55" s="7">
        <v>100</v>
      </c>
      <c r="I55" s="7"/>
    </row>
    <row r="56" spans="1:9" ht="17.25" customHeight="1" x14ac:dyDescent="0.25">
      <c r="A56" s="29" t="s">
        <v>39</v>
      </c>
      <c r="B56" s="5" t="s">
        <v>40</v>
      </c>
      <c r="C56" s="41"/>
      <c r="D56" s="41">
        <v>0</v>
      </c>
      <c r="E56" s="28">
        <v>0</v>
      </c>
      <c r="F56" s="7">
        <v>3.6</v>
      </c>
      <c r="G56" s="9"/>
      <c r="H56" s="7"/>
      <c r="I56" s="7"/>
    </row>
    <row r="57" spans="1:9" ht="13.5" customHeight="1" x14ac:dyDescent="0.25">
      <c r="A57" s="37" t="s">
        <v>41</v>
      </c>
      <c r="B57" s="20" t="s">
        <v>42</v>
      </c>
      <c r="C57" s="21">
        <v>20853</v>
      </c>
      <c r="D57" s="21">
        <v>24817.1</v>
      </c>
      <c r="E57" s="21">
        <v>16915.599999999999</v>
      </c>
      <c r="F57" s="21">
        <v>8063</v>
      </c>
      <c r="G57" s="15">
        <v>47.666059731845166</v>
      </c>
      <c r="H57" s="12">
        <v>32.489694605735565</v>
      </c>
      <c r="I57" s="12">
        <v>38.665899390974921</v>
      </c>
    </row>
    <row r="58" spans="1:9" ht="37.5" customHeight="1" x14ac:dyDescent="0.25">
      <c r="A58" s="4" t="s">
        <v>43</v>
      </c>
      <c r="B58" s="22" t="s">
        <v>44</v>
      </c>
      <c r="C58" s="25">
        <v>20853</v>
      </c>
      <c r="D58" s="41">
        <v>24789.1</v>
      </c>
      <c r="E58" s="28">
        <v>16887.599999999999</v>
      </c>
      <c r="F58" s="7">
        <v>8035</v>
      </c>
      <c r="G58" s="9">
        <v>47.579288945735335</v>
      </c>
      <c r="H58" s="7">
        <v>32.413439777966929</v>
      </c>
      <c r="I58" s="7">
        <v>38.531626144919194</v>
      </c>
    </row>
    <row r="59" spans="1:9" ht="75.75" customHeight="1" x14ac:dyDescent="0.25">
      <c r="A59" s="4" t="s">
        <v>47</v>
      </c>
      <c r="B59" s="5" t="s">
        <v>48</v>
      </c>
      <c r="C59" s="23"/>
      <c r="D59" s="41">
        <v>28</v>
      </c>
      <c r="E59" s="28">
        <v>28</v>
      </c>
      <c r="F59" s="7">
        <v>28</v>
      </c>
      <c r="G59" s="9">
        <v>100</v>
      </c>
      <c r="H59" s="7">
        <v>100</v>
      </c>
      <c r="I59" s="7"/>
    </row>
    <row r="60" spans="1:9" ht="51" customHeight="1" x14ac:dyDescent="0.25">
      <c r="A60" s="4" t="s">
        <v>49</v>
      </c>
      <c r="B60" s="8" t="s">
        <v>50</v>
      </c>
      <c r="C60" s="8"/>
      <c r="D60" s="41">
        <v>0</v>
      </c>
      <c r="E60" s="41">
        <v>0</v>
      </c>
      <c r="F60" s="7"/>
      <c r="G60" s="9"/>
      <c r="H60" s="7"/>
      <c r="I60" s="7" t="e">
        <v>#DIV/0!</v>
      </c>
    </row>
    <row r="61" spans="1:9" ht="19.5" customHeight="1" x14ac:dyDescent="0.25">
      <c r="A61" s="3"/>
      <c r="B61" s="46" t="s">
        <v>51</v>
      </c>
      <c r="C61" s="47">
        <v>42811.7</v>
      </c>
      <c r="D61" s="47">
        <v>46775.799999999988</v>
      </c>
      <c r="E61" s="47">
        <v>31319.799999999996</v>
      </c>
      <c r="F61" s="47">
        <v>20092.099999999999</v>
      </c>
      <c r="G61" s="15">
        <v>64.151431362907815</v>
      </c>
      <c r="H61" s="12">
        <v>42.954048888527836</v>
      </c>
      <c r="I61" s="12">
        <v>46.931329519734092</v>
      </c>
    </row>
    <row r="62" spans="1:9" x14ac:dyDescent="0.25">
      <c r="A62" s="145"/>
      <c r="B62" s="146"/>
      <c r="C62" s="146"/>
      <c r="D62" s="146"/>
      <c r="E62" s="146"/>
      <c r="F62" s="146"/>
      <c r="G62" s="15"/>
      <c r="H62" s="12"/>
      <c r="I62" s="7"/>
    </row>
    <row r="63" spans="1:9" x14ac:dyDescent="0.25">
      <c r="A63" s="149" t="s">
        <v>54</v>
      </c>
      <c r="B63" s="150"/>
      <c r="C63" s="150"/>
      <c r="D63" s="150"/>
      <c r="E63" s="150"/>
      <c r="F63" s="150"/>
      <c r="G63" s="150"/>
      <c r="H63" s="150"/>
      <c r="I63" s="151"/>
    </row>
    <row r="64" spans="1:9" ht="15" customHeight="1" x14ac:dyDescent="0.25">
      <c r="A64" s="37" t="s">
        <v>13</v>
      </c>
      <c r="B64" s="38" t="s">
        <v>14</v>
      </c>
      <c r="C64" s="24">
        <v>43308.299999999996</v>
      </c>
      <c r="D64" s="24">
        <v>44209.399999999994</v>
      </c>
      <c r="E64" s="24">
        <v>30311.899999999998</v>
      </c>
      <c r="F64" s="24">
        <v>24516.6</v>
      </c>
      <c r="G64" s="15">
        <v>80.881106100244466</v>
      </c>
      <c r="H64" s="12">
        <v>55.455627083832859</v>
      </c>
      <c r="I64" s="12">
        <v>56.609472087336613</v>
      </c>
    </row>
    <row r="65" spans="1:9" ht="18" customHeight="1" x14ac:dyDescent="0.25">
      <c r="A65" s="2" t="s">
        <v>15</v>
      </c>
      <c r="B65" s="39" t="s">
        <v>16</v>
      </c>
      <c r="C65" s="28">
        <v>21100</v>
      </c>
      <c r="D65" s="41">
        <v>21100</v>
      </c>
      <c r="E65" s="28">
        <v>16092</v>
      </c>
      <c r="F65" s="9">
        <v>13635.1</v>
      </c>
      <c r="G65" s="9">
        <v>84.732165050956993</v>
      </c>
      <c r="H65" s="7">
        <v>64.621327014218011</v>
      </c>
      <c r="I65" s="7">
        <v>64.621327014218011</v>
      </c>
    </row>
    <row r="66" spans="1:9" ht="39" customHeight="1" x14ac:dyDescent="0.25">
      <c r="A66" s="2" t="s">
        <v>17</v>
      </c>
      <c r="B66" s="16" t="s">
        <v>18</v>
      </c>
      <c r="C66" s="41">
        <v>6651.7</v>
      </c>
      <c r="D66" s="41">
        <v>6651.7000000000007</v>
      </c>
      <c r="E66" s="28">
        <v>5015.8</v>
      </c>
      <c r="F66" s="9">
        <v>3535.2</v>
      </c>
      <c r="G66" s="9">
        <v>70.481279157861152</v>
      </c>
      <c r="H66" s="7">
        <v>53.147315723799927</v>
      </c>
      <c r="I66" s="7">
        <v>53.147315723799935</v>
      </c>
    </row>
    <row r="67" spans="1:9" ht="15.75" customHeight="1" x14ac:dyDescent="0.25">
      <c r="A67" s="2" t="s">
        <v>19</v>
      </c>
      <c r="B67" s="16" t="s">
        <v>20</v>
      </c>
      <c r="C67" s="41">
        <v>90</v>
      </c>
      <c r="D67" s="41">
        <v>90</v>
      </c>
      <c r="E67" s="28">
        <v>67.5</v>
      </c>
      <c r="F67" s="6">
        <v>17.3</v>
      </c>
      <c r="G67" s="9">
        <v>25.62962962962963</v>
      </c>
      <c r="H67" s="7">
        <v>19.222222222222221</v>
      </c>
      <c r="I67" s="7">
        <v>19.222222222222221</v>
      </c>
    </row>
    <row r="68" spans="1:9" ht="15.75" customHeight="1" x14ac:dyDescent="0.25">
      <c r="A68" s="2" t="s">
        <v>21</v>
      </c>
      <c r="B68" s="16" t="s">
        <v>22</v>
      </c>
      <c r="C68" s="41">
        <v>9748.7000000000007</v>
      </c>
      <c r="D68" s="41">
        <v>9748.7000000000007</v>
      </c>
      <c r="E68" s="28">
        <v>3944.5</v>
      </c>
      <c r="F68" s="6">
        <v>2117.5</v>
      </c>
      <c r="G68" s="9">
        <v>53.682342502218276</v>
      </c>
      <c r="H68" s="7">
        <v>21.720844830592796</v>
      </c>
      <c r="I68" s="7">
        <v>21.720844830592796</v>
      </c>
    </row>
    <row r="69" spans="1:9" ht="15.75" customHeight="1" x14ac:dyDescent="0.25">
      <c r="A69" s="2" t="s">
        <v>23</v>
      </c>
      <c r="B69" s="16" t="s">
        <v>24</v>
      </c>
      <c r="C69" s="41">
        <v>44.1</v>
      </c>
      <c r="D69" s="41">
        <v>44.1</v>
      </c>
      <c r="E69" s="28">
        <v>44.1</v>
      </c>
      <c r="F69" s="6">
        <v>24</v>
      </c>
      <c r="G69" s="9">
        <v>54.42176870748299</v>
      </c>
      <c r="H69" s="7">
        <v>54.42176870748299</v>
      </c>
      <c r="I69" s="7">
        <v>54.42176870748299</v>
      </c>
    </row>
    <row r="70" spans="1:9" ht="41.25" customHeight="1" x14ac:dyDescent="0.25">
      <c r="A70" s="3" t="s">
        <v>27</v>
      </c>
      <c r="B70" s="16" t="s">
        <v>28</v>
      </c>
      <c r="C70" s="41">
        <v>5558.8</v>
      </c>
      <c r="D70" s="41">
        <v>6458.7999999999993</v>
      </c>
      <c r="E70" s="28">
        <v>5069.8999999999996</v>
      </c>
      <c r="F70" s="6">
        <v>5110.3999999999996</v>
      </c>
      <c r="G70" s="9">
        <v>100.79883232410896</v>
      </c>
      <c r="H70" s="7">
        <v>79.123056914597143</v>
      </c>
      <c r="I70" s="7">
        <v>91.933510829675456</v>
      </c>
    </row>
    <row r="71" spans="1:9" ht="25.5" customHeight="1" x14ac:dyDescent="0.25">
      <c r="A71" s="18" t="s">
        <v>31</v>
      </c>
      <c r="B71" s="16" t="s">
        <v>32</v>
      </c>
      <c r="C71" s="41"/>
      <c r="D71" s="41">
        <v>0</v>
      </c>
      <c r="E71" s="28">
        <v>0</v>
      </c>
      <c r="F71" s="6"/>
      <c r="G71" s="9"/>
      <c r="H71" s="7"/>
      <c r="I71" s="7"/>
    </row>
    <row r="72" spans="1:9" ht="28.5" customHeight="1" x14ac:dyDescent="0.25">
      <c r="A72" s="17" t="s">
        <v>33</v>
      </c>
      <c r="B72" s="16" t="s">
        <v>34</v>
      </c>
      <c r="C72" s="41">
        <v>115</v>
      </c>
      <c r="D72" s="41">
        <v>115</v>
      </c>
      <c r="E72" s="28">
        <v>77</v>
      </c>
      <c r="F72" s="6">
        <v>74.8</v>
      </c>
      <c r="G72" s="9">
        <v>97.142857142857139</v>
      </c>
      <c r="H72" s="7">
        <v>65.043478260869563</v>
      </c>
      <c r="I72" s="7">
        <v>65.043478260869563</v>
      </c>
    </row>
    <row r="73" spans="1:9" ht="20.25" customHeight="1" x14ac:dyDescent="0.25">
      <c r="A73" s="10" t="s">
        <v>37</v>
      </c>
      <c r="B73" s="16" t="s">
        <v>38</v>
      </c>
      <c r="C73" s="41"/>
      <c r="D73" s="41">
        <v>1.1000000000000001</v>
      </c>
      <c r="E73" s="28">
        <v>1.1000000000000001</v>
      </c>
      <c r="F73" s="6">
        <v>2.2999999999999998</v>
      </c>
      <c r="G73" s="9">
        <v>209.09090909090904</v>
      </c>
      <c r="H73" s="7">
        <v>209.09090909090904</v>
      </c>
      <c r="I73" s="7"/>
    </row>
    <row r="74" spans="1:9" ht="16.5" customHeight="1" x14ac:dyDescent="0.25">
      <c r="A74" s="19" t="s">
        <v>39</v>
      </c>
      <c r="B74" s="5" t="s">
        <v>40</v>
      </c>
      <c r="C74" s="41"/>
      <c r="D74" s="41">
        <v>0</v>
      </c>
      <c r="E74" s="28">
        <v>0</v>
      </c>
      <c r="F74" s="6"/>
      <c r="G74" s="9"/>
      <c r="H74" s="7"/>
      <c r="I74" s="7"/>
    </row>
    <row r="75" spans="1:9" ht="18.75" customHeight="1" x14ac:dyDescent="0.25">
      <c r="A75" s="13" t="s">
        <v>41</v>
      </c>
      <c r="B75" s="20" t="s">
        <v>42</v>
      </c>
      <c r="C75" s="21">
        <v>31268.9</v>
      </c>
      <c r="D75" s="21">
        <v>58166.399999999994</v>
      </c>
      <c r="E75" s="21">
        <v>51692.299999999996</v>
      </c>
      <c r="F75" s="21">
        <v>29500.3</v>
      </c>
      <c r="G75" s="15">
        <v>57.069041230512092</v>
      </c>
      <c r="H75" s="12">
        <v>50.717080651372619</v>
      </c>
      <c r="I75" s="12">
        <v>94.343900808790835</v>
      </c>
    </row>
    <row r="76" spans="1:9" ht="40.5" customHeight="1" x14ac:dyDescent="0.25">
      <c r="A76" s="4" t="s">
        <v>43</v>
      </c>
      <c r="B76" s="22" t="s">
        <v>44</v>
      </c>
      <c r="C76" s="25">
        <v>31268.9</v>
      </c>
      <c r="D76" s="41">
        <v>58156.399999999994</v>
      </c>
      <c r="E76" s="28">
        <v>51682.299999999996</v>
      </c>
      <c r="F76" s="7">
        <v>29490.3</v>
      </c>
      <c r="G76" s="9">
        <v>57.060734526133707</v>
      </c>
      <c r="H76" s="7">
        <v>50.708606447441731</v>
      </c>
      <c r="I76" s="7">
        <v>94.311920150692856</v>
      </c>
    </row>
    <row r="77" spans="1:9" ht="21" customHeight="1" x14ac:dyDescent="0.25">
      <c r="A77" s="4" t="s">
        <v>45</v>
      </c>
      <c r="B77" s="23" t="s">
        <v>46</v>
      </c>
      <c r="C77" s="42"/>
      <c r="D77" s="41">
        <v>10</v>
      </c>
      <c r="E77" s="28">
        <v>10</v>
      </c>
      <c r="F77" s="7">
        <v>10</v>
      </c>
      <c r="G77" s="9">
        <v>100</v>
      </c>
      <c r="H77" s="7">
        <v>100</v>
      </c>
      <c r="I77" s="7"/>
    </row>
    <row r="78" spans="1:9" ht="15.75" customHeight="1" x14ac:dyDescent="0.25">
      <c r="A78" s="10"/>
      <c r="B78" s="11" t="s">
        <v>51</v>
      </c>
      <c r="C78" s="12">
        <v>74577.2</v>
      </c>
      <c r="D78" s="12">
        <v>102375.79999999999</v>
      </c>
      <c r="E78" s="12">
        <v>82004.2</v>
      </c>
      <c r="F78" s="12">
        <v>54016.899999999994</v>
      </c>
      <c r="G78" s="15">
        <v>65.870894417602997</v>
      </c>
      <c r="H78" s="12">
        <v>52.763348369438866</v>
      </c>
      <c r="I78" s="12">
        <v>72.430850179411394</v>
      </c>
    </row>
    <row r="79" spans="1:9" x14ac:dyDescent="0.25">
      <c r="A79" s="145"/>
      <c r="B79" s="146"/>
      <c r="C79" s="146"/>
      <c r="D79" s="146"/>
      <c r="E79" s="146"/>
      <c r="F79" s="146"/>
      <c r="G79" s="15"/>
      <c r="H79" s="12"/>
      <c r="I79" s="7"/>
    </row>
    <row r="80" spans="1:9" x14ac:dyDescent="0.25">
      <c r="A80" s="149" t="s">
        <v>55</v>
      </c>
      <c r="B80" s="150"/>
      <c r="C80" s="150"/>
      <c r="D80" s="150"/>
      <c r="E80" s="150"/>
      <c r="F80" s="150"/>
      <c r="G80" s="150"/>
      <c r="H80" s="150"/>
      <c r="I80" s="151"/>
    </row>
    <row r="81" spans="1:9" ht="15.75" customHeight="1" x14ac:dyDescent="0.25">
      <c r="A81" s="13" t="s">
        <v>13</v>
      </c>
      <c r="B81" s="14" t="s">
        <v>14</v>
      </c>
      <c r="C81" s="15">
        <v>43172.200000000004</v>
      </c>
      <c r="D81" s="15">
        <v>43172.2</v>
      </c>
      <c r="E81" s="15">
        <v>29908.300000000003</v>
      </c>
      <c r="F81" s="15">
        <v>21538.799999999996</v>
      </c>
      <c r="G81" s="15">
        <v>72.016129301899454</v>
      </c>
      <c r="H81" s="12">
        <v>49.890438754568905</v>
      </c>
      <c r="I81" s="12">
        <v>49.890438754568898</v>
      </c>
    </row>
    <row r="82" spans="1:9" ht="15.75" customHeight="1" x14ac:dyDescent="0.25">
      <c r="A82" s="10" t="s">
        <v>15</v>
      </c>
      <c r="B82" s="16" t="s">
        <v>16</v>
      </c>
      <c r="C82" s="41">
        <v>29500</v>
      </c>
      <c r="D82" s="41">
        <v>29500</v>
      </c>
      <c r="E82" s="28">
        <v>20650</v>
      </c>
      <c r="F82" s="7">
        <v>15105.6</v>
      </c>
      <c r="G82" s="9">
        <v>73.150605326876516</v>
      </c>
      <c r="H82" s="7">
        <v>51.205423728813557</v>
      </c>
      <c r="I82" s="7">
        <v>51.205423728813557</v>
      </c>
    </row>
    <row r="83" spans="1:9" ht="40.5" customHeight="1" x14ac:dyDescent="0.25">
      <c r="A83" s="2" t="s">
        <v>17</v>
      </c>
      <c r="B83" s="16" t="s">
        <v>18</v>
      </c>
      <c r="C83" s="41">
        <v>4257.3</v>
      </c>
      <c r="D83" s="41">
        <v>4257.2999999999993</v>
      </c>
      <c r="E83" s="28">
        <v>2980.2</v>
      </c>
      <c r="F83" s="7">
        <v>2262.6</v>
      </c>
      <c r="G83" s="9">
        <v>75.921079122206564</v>
      </c>
      <c r="H83" s="7">
        <v>53.146360369248121</v>
      </c>
      <c r="I83" s="7">
        <v>53.146360369248114</v>
      </c>
    </row>
    <row r="84" spans="1:9" ht="16.5" customHeight="1" x14ac:dyDescent="0.25">
      <c r="A84" s="2" t="s">
        <v>19</v>
      </c>
      <c r="B84" s="16" t="s">
        <v>20</v>
      </c>
      <c r="C84" s="41"/>
      <c r="D84" s="41">
        <v>0</v>
      </c>
      <c r="E84" s="28">
        <v>0</v>
      </c>
      <c r="F84" s="7"/>
      <c r="G84" s="9" t="e">
        <v>#DIV/0!</v>
      </c>
      <c r="H84" s="7" t="e">
        <v>#DIV/0!</v>
      </c>
      <c r="I84" s="7" t="e">
        <v>#DIV/0!</v>
      </c>
    </row>
    <row r="85" spans="1:9" ht="18" customHeight="1" x14ac:dyDescent="0.25">
      <c r="A85" s="2" t="s">
        <v>21</v>
      </c>
      <c r="B85" s="16" t="s">
        <v>22</v>
      </c>
      <c r="C85" s="41">
        <v>2312.9</v>
      </c>
      <c r="D85" s="41">
        <v>2312.9</v>
      </c>
      <c r="E85" s="28">
        <v>1387.7</v>
      </c>
      <c r="F85" s="7">
        <v>1068.3</v>
      </c>
      <c r="G85" s="9">
        <v>76.983497874180301</v>
      </c>
      <c r="H85" s="7">
        <v>46.188767348350552</v>
      </c>
      <c r="I85" s="7">
        <v>46.188767348350552</v>
      </c>
    </row>
    <row r="86" spans="1:9" ht="15" customHeight="1" x14ac:dyDescent="0.25">
      <c r="A86" s="2" t="s">
        <v>23</v>
      </c>
      <c r="B86" s="16" t="s">
        <v>24</v>
      </c>
      <c r="C86" s="41"/>
      <c r="D86" s="41">
        <v>0</v>
      </c>
      <c r="E86" s="28">
        <v>0</v>
      </c>
      <c r="F86" s="7"/>
      <c r="G86" s="9" t="e">
        <v>#DIV/0!</v>
      </c>
      <c r="H86" s="7" t="e">
        <v>#DIV/0!</v>
      </c>
      <c r="I86" s="7" t="e">
        <v>#DIV/0!</v>
      </c>
    </row>
    <row r="87" spans="1:9" ht="40.5" customHeight="1" x14ac:dyDescent="0.25">
      <c r="A87" s="3" t="s">
        <v>27</v>
      </c>
      <c r="B87" s="16" t="s">
        <v>28</v>
      </c>
      <c r="C87" s="41">
        <v>6954</v>
      </c>
      <c r="D87" s="41">
        <v>6954</v>
      </c>
      <c r="E87" s="28">
        <v>4838.6000000000004</v>
      </c>
      <c r="F87" s="7">
        <v>3053.7</v>
      </c>
      <c r="G87" s="9">
        <v>63.111230521225146</v>
      </c>
      <c r="H87" s="7">
        <v>43.912855910267474</v>
      </c>
      <c r="I87" s="7">
        <v>43.912855910267474</v>
      </c>
    </row>
    <row r="88" spans="1:9" ht="29.25" customHeight="1" x14ac:dyDescent="0.25">
      <c r="A88" s="18" t="s">
        <v>31</v>
      </c>
      <c r="B88" s="16" t="s">
        <v>32</v>
      </c>
      <c r="C88" s="41">
        <v>0</v>
      </c>
      <c r="D88" s="41">
        <v>0</v>
      </c>
      <c r="E88" s="28">
        <v>0</v>
      </c>
      <c r="F88" s="7">
        <v>5.7</v>
      </c>
      <c r="G88" s="9"/>
      <c r="H88" s="7"/>
      <c r="I88" s="7"/>
    </row>
    <row r="89" spans="1:9" ht="28.5" customHeight="1" x14ac:dyDescent="0.25">
      <c r="A89" s="17" t="s">
        <v>33</v>
      </c>
      <c r="B89" s="16" t="s">
        <v>34</v>
      </c>
      <c r="C89" s="41">
        <v>148</v>
      </c>
      <c r="D89" s="41">
        <v>148</v>
      </c>
      <c r="E89" s="28">
        <v>51.8</v>
      </c>
      <c r="F89" s="7">
        <v>39.799999999999997</v>
      </c>
      <c r="G89" s="9">
        <v>76.833976833976834</v>
      </c>
      <c r="H89" s="7">
        <v>26.891891891891888</v>
      </c>
      <c r="I89" s="7">
        <v>26.891891891891888</v>
      </c>
    </row>
    <row r="90" spans="1:9" ht="21" customHeight="1" x14ac:dyDescent="0.25">
      <c r="A90" s="10" t="s">
        <v>37</v>
      </c>
      <c r="B90" s="16" t="s">
        <v>38</v>
      </c>
      <c r="C90" s="41"/>
      <c r="D90" s="41">
        <v>0</v>
      </c>
      <c r="E90" s="28">
        <v>0</v>
      </c>
      <c r="F90" s="7">
        <v>2.2000000000000002</v>
      </c>
      <c r="G90" s="9"/>
      <c r="H90" s="7"/>
      <c r="I90" s="7"/>
    </row>
    <row r="91" spans="1:9" ht="18.75" customHeight="1" x14ac:dyDescent="0.25">
      <c r="A91" s="19" t="s">
        <v>39</v>
      </c>
      <c r="B91" s="5" t="s">
        <v>40</v>
      </c>
      <c r="C91" s="41"/>
      <c r="D91" s="41">
        <v>0</v>
      </c>
      <c r="E91" s="28">
        <v>0</v>
      </c>
      <c r="F91" s="7">
        <v>0.8</v>
      </c>
      <c r="G91" s="9"/>
      <c r="H91" s="7"/>
      <c r="I91" s="7"/>
    </row>
    <row r="92" spans="1:9" ht="27" customHeight="1" x14ac:dyDescent="0.25">
      <c r="A92" s="19" t="s">
        <v>56</v>
      </c>
      <c r="B92" s="5" t="s">
        <v>57</v>
      </c>
      <c r="C92" s="44"/>
      <c r="D92" s="5"/>
      <c r="E92" s="28">
        <v>0</v>
      </c>
      <c r="F92" s="7"/>
      <c r="G92" s="15" t="e">
        <v>#DIV/0!</v>
      </c>
      <c r="H92" s="12" t="e">
        <v>#DIV/0!</v>
      </c>
      <c r="I92" s="7" t="e">
        <v>#DIV/0!</v>
      </c>
    </row>
    <row r="93" spans="1:9" ht="15.75" customHeight="1" x14ac:dyDescent="0.25">
      <c r="A93" s="13" t="s">
        <v>41</v>
      </c>
      <c r="B93" s="20" t="s">
        <v>42</v>
      </c>
      <c r="C93" s="21">
        <v>44557.1</v>
      </c>
      <c r="D93" s="21">
        <v>81180.500000000015</v>
      </c>
      <c r="E93" s="51">
        <v>71384.400000000009</v>
      </c>
      <c r="F93" s="21">
        <v>40733.9</v>
      </c>
      <c r="G93" s="15">
        <v>57.062747603117764</v>
      </c>
      <c r="H93" s="12">
        <v>50.176951361472263</v>
      </c>
      <c r="I93" s="12">
        <v>91.419549297418371</v>
      </c>
    </row>
    <row r="94" spans="1:9" ht="38.25" customHeight="1" x14ac:dyDescent="0.25">
      <c r="A94" s="4" t="s">
        <v>43</v>
      </c>
      <c r="B94" s="22" t="s">
        <v>44</v>
      </c>
      <c r="C94" s="25">
        <v>44557.1</v>
      </c>
      <c r="D94" s="41">
        <v>81054.200000000012</v>
      </c>
      <c r="E94" s="28">
        <v>71258.100000000006</v>
      </c>
      <c r="F94" s="7">
        <v>40607.599999999999</v>
      </c>
      <c r="G94" s="9">
        <v>56.986644325346866</v>
      </c>
      <c r="H94" s="7">
        <v>50.09931625998405</v>
      </c>
      <c r="I94" s="7">
        <v>91.13609278880358</v>
      </c>
    </row>
    <row r="95" spans="1:9" ht="12.75" customHeight="1" x14ac:dyDescent="0.25">
      <c r="A95" s="4" t="s">
        <v>45</v>
      </c>
      <c r="B95" s="23" t="s">
        <v>46</v>
      </c>
      <c r="C95" s="42"/>
      <c r="D95" s="41">
        <v>126.3</v>
      </c>
      <c r="E95" s="28">
        <v>126.3</v>
      </c>
      <c r="F95" s="7">
        <v>126.3</v>
      </c>
      <c r="G95" s="9">
        <v>100</v>
      </c>
      <c r="H95" s="7">
        <v>100</v>
      </c>
      <c r="I95" s="7"/>
    </row>
    <row r="96" spans="1:9" ht="17.25" customHeight="1" x14ac:dyDescent="0.25">
      <c r="A96" s="10"/>
      <c r="B96" s="11" t="s">
        <v>51</v>
      </c>
      <c r="C96" s="12">
        <v>87729.3</v>
      </c>
      <c r="D96" s="12">
        <v>124352.70000000001</v>
      </c>
      <c r="E96" s="12">
        <v>101292.70000000001</v>
      </c>
      <c r="F96" s="12">
        <v>62272.7</v>
      </c>
      <c r="G96" s="15">
        <v>61.477974227165426</v>
      </c>
      <c r="H96" s="12">
        <v>50.077481228795186</v>
      </c>
      <c r="I96" s="12">
        <v>70.982784542906415</v>
      </c>
    </row>
    <row r="97" spans="1:9" x14ac:dyDescent="0.25">
      <c r="A97" s="145"/>
      <c r="B97" s="146"/>
      <c r="C97" s="146"/>
      <c r="D97" s="146"/>
      <c r="E97" s="146"/>
      <c r="F97" s="146"/>
      <c r="G97" s="15"/>
      <c r="H97" s="12"/>
      <c r="I97" s="7"/>
    </row>
    <row r="98" spans="1:9" x14ac:dyDescent="0.25">
      <c r="A98" s="149" t="s">
        <v>58</v>
      </c>
      <c r="B98" s="150"/>
      <c r="C98" s="150"/>
      <c r="D98" s="150"/>
      <c r="E98" s="150"/>
      <c r="F98" s="150"/>
      <c r="G98" s="150"/>
      <c r="H98" s="150"/>
      <c r="I98" s="151"/>
    </row>
    <row r="99" spans="1:9" ht="18" customHeight="1" x14ac:dyDescent="0.25">
      <c r="A99" s="13" t="s">
        <v>13</v>
      </c>
      <c r="B99" s="14" t="s">
        <v>14</v>
      </c>
      <c r="C99" s="15">
        <v>3213.8</v>
      </c>
      <c r="D99" s="15">
        <v>3213.7999999999997</v>
      </c>
      <c r="E99" s="15">
        <v>2399.3000000000002</v>
      </c>
      <c r="F99" s="15">
        <v>1569</v>
      </c>
      <c r="G99" s="15">
        <v>65.394073271370814</v>
      </c>
      <c r="H99" s="12">
        <v>48.820710685170205</v>
      </c>
      <c r="I99" s="12">
        <v>48.820710685170198</v>
      </c>
    </row>
    <row r="100" spans="1:9" ht="17.25" customHeight="1" x14ac:dyDescent="0.25">
      <c r="A100" s="10" t="s">
        <v>15</v>
      </c>
      <c r="B100" s="16" t="s">
        <v>16</v>
      </c>
      <c r="C100" s="41">
        <v>1650</v>
      </c>
      <c r="D100" s="41">
        <v>1650</v>
      </c>
      <c r="E100" s="28">
        <v>1237.5</v>
      </c>
      <c r="F100" s="7">
        <v>669.9</v>
      </c>
      <c r="G100" s="9">
        <v>54.133333333333333</v>
      </c>
      <c r="H100" s="7">
        <v>40.6</v>
      </c>
      <c r="I100" s="7">
        <v>40.6</v>
      </c>
    </row>
    <row r="101" spans="1:9" ht="39.75" customHeight="1" x14ac:dyDescent="0.25">
      <c r="A101" s="2" t="s">
        <v>17</v>
      </c>
      <c r="B101" s="16" t="s">
        <v>18</v>
      </c>
      <c r="C101" s="41">
        <v>1384.2</v>
      </c>
      <c r="D101" s="41">
        <v>1384.1999999999998</v>
      </c>
      <c r="E101" s="28">
        <v>1038.0999999999999</v>
      </c>
      <c r="F101" s="7">
        <v>735.6</v>
      </c>
      <c r="G101" s="9">
        <v>70.860225411810049</v>
      </c>
      <c r="H101" s="7">
        <v>53.142609449501521</v>
      </c>
      <c r="I101" s="7">
        <v>53.142609449501514</v>
      </c>
    </row>
    <row r="102" spans="1:9" ht="16.5" customHeight="1" x14ac:dyDescent="0.25">
      <c r="A102" s="2" t="s">
        <v>19</v>
      </c>
      <c r="B102" s="16" t="s">
        <v>20</v>
      </c>
      <c r="C102" s="41"/>
      <c r="D102" s="41">
        <v>0</v>
      </c>
      <c r="E102" s="28">
        <v>0</v>
      </c>
      <c r="F102" s="7"/>
      <c r="G102" s="9" t="e">
        <v>#DIV/0!</v>
      </c>
      <c r="H102" s="7" t="e">
        <v>#DIV/0!</v>
      </c>
      <c r="I102" s="7" t="e">
        <v>#DIV/0!</v>
      </c>
    </row>
    <row r="103" spans="1:9" ht="17.25" customHeight="1" x14ac:dyDescent="0.25">
      <c r="A103" s="2" t="s">
        <v>21</v>
      </c>
      <c r="B103" s="16" t="s">
        <v>22</v>
      </c>
      <c r="C103" s="41">
        <v>152.1</v>
      </c>
      <c r="D103" s="41">
        <v>152.10000000000002</v>
      </c>
      <c r="E103" s="28">
        <v>104.4</v>
      </c>
      <c r="F103" s="7">
        <v>118.5</v>
      </c>
      <c r="G103" s="9">
        <v>113.50574712643677</v>
      </c>
      <c r="H103" s="7">
        <v>77.909270216962511</v>
      </c>
      <c r="I103" s="7">
        <v>77.909270216962526</v>
      </c>
    </row>
    <row r="104" spans="1:9" ht="16.5" customHeight="1" x14ac:dyDescent="0.25">
      <c r="A104" s="2" t="s">
        <v>23</v>
      </c>
      <c r="B104" s="16" t="s">
        <v>24</v>
      </c>
      <c r="C104" s="41">
        <v>1.5</v>
      </c>
      <c r="D104" s="41">
        <v>1.5</v>
      </c>
      <c r="E104" s="28">
        <v>1.1000000000000001</v>
      </c>
      <c r="F104" s="7">
        <v>1.7</v>
      </c>
      <c r="G104" s="9">
        <v>154.54545454545453</v>
      </c>
      <c r="H104" s="7">
        <v>113.33333333333333</v>
      </c>
      <c r="I104" s="7">
        <v>113.33333333333333</v>
      </c>
    </row>
    <row r="105" spans="1:9" ht="39" customHeight="1" x14ac:dyDescent="0.25">
      <c r="A105" s="3" t="s">
        <v>27</v>
      </c>
      <c r="B105" s="16" t="s">
        <v>28</v>
      </c>
      <c r="C105" s="41">
        <v>26</v>
      </c>
      <c r="D105" s="41">
        <v>26</v>
      </c>
      <c r="E105" s="28">
        <v>18.2</v>
      </c>
      <c r="F105" s="7">
        <v>42.3</v>
      </c>
      <c r="G105" s="9">
        <v>232.41758241758242</v>
      </c>
      <c r="H105" s="7">
        <v>162.69230769230768</v>
      </c>
      <c r="I105" s="7">
        <v>162.69230769230768</v>
      </c>
    </row>
    <row r="106" spans="1:9" ht="29.25" customHeight="1" x14ac:dyDescent="0.25">
      <c r="A106" s="18" t="s">
        <v>31</v>
      </c>
      <c r="B106" s="16" t="s">
        <v>32</v>
      </c>
      <c r="C106" s="41">
        <v>0</v>
      </c>
      <c r="D106" s="41">
        <v>0</v>
      </c>
      <c r="E106" s="28">
        <v>0</v>
      </c>
      <c r="F106" s="7"/>
      <c r="G106" s="9"/>
      <c r="H106" s="7"/>
      <c r="I106" s="7"/>
    </row>
    <row r="107" spans="1:9" ht="18" customHeight="1" x14ac:dyDescent="0.25">
      <c r="A107" s="10" t="s">
        <v>37</v>
      </c>
      <c r="B107" s="48" t="s">
        <v>38</v>
      </c>
      <c r="C107" s="41"/>
      <c r="D107" s="41">
        <v>0</v>
      </c>
      <c r="E107" s="28">
        <v>0</v>
      </c>
      <c r="F107" s="7"/>
      <c r="G107" s="9"/>
      <c r="H107" s="7"/>
      <c r="I107" s="7"/>
    </row>
    <row r="108" spans="1:9" ht="18.75" customHeight="1" x14ac:dyDescent="0.25">
      <c r="A108" s="18" t="s">
        <v>39</v>
      </c>
      <c r="B108" s="5" t="s">
        <v>40</v>
      </c>
      <c r="C108" s="41"/>
      <c r="D108" s="41">
        <v>0</v>
      </c>
      <c r="E108" s="28">
        <v>0</v>
      </c>
      <c r="F108" s="7">
        <v>1</v>
      </c>
      <c r="G108" s="15"/>
      <c r="H108" s="12"/>
      <c r="I108" s="7"/>
    </row>
    <row r="109" spans="1:9" ht="15.75" customHeight="1" x14ac:dyDescent="0.25">
      <c r="A109" s="37" t="s">
        <v>41</v>
      </c>
      <c r="B109" s="20" t="s">
        <v>42</v>
      </c>
      <c r="C109" s="21">
        <v>24834.799999999999</v>
      </c>
      <c r="D109" s="21">
        <v>45718</v>
      </c>
      <c r="E109" s="21">
        <v>39509.300000000003</v>
      </c>
      <c r="F109" s="21">
        <v>26534.1</v>
      </c>
      <c r="G109" s="15">
        <v>67.159124560546502</v>
      </c>
      <c r="H109" s="12">
        <v>58.038628111465947</v>
      </c>
      <c r="I109" s="12">
        <v>106.8424146761802</v>
      </c>
    </row>
    <row r="110" spans="1:9" ht="39.75" customHeight="1" x14ac:dyDescent="0.25">
      <c r="A110" s="4" t="s">
        <v>43</v>
      </c>
      <c r="B110" s="22" t="s">
        <v>44</v>
      </c>
      <c r="C110" s="25">
        <v>24834.799999999999</v>
      </c>
      <c r="D110" s="41">
        <v>45718</v>
      </c>
      <c r="E110" s="28">
        <v>39509.300000000003</v>
      </c>
      <c r="F110" s="7">
        <v>26534.1</v>
      </c>
      <c r="G110" s="9">
        <v>67.159124560546502</v>
      </c>
      <c r="H110" s="7">
        <v>58.038628111465947</v>
      </c>
      <c r="I110" s="7">
        <v>106.8424146761802</v>
      </c>
    </row>
    <row r="111" spans="1:9" ht="14.25" customHeight="1" x14ac:dyDescent="0.25">
      <c r="A111" s="4" t="s">
        <v>59</v>
      </c>
      <c r="B111" s="23" t="s">
        <v>46</v>
      </c>
      <c r="C111" s="23"/>
      <c r="D111" s="41">
        <v>0</v>
      </c>
      <c r="E111" s="41">
        <v>0</v>
      </c>
      <c r="F111" s="7"/>
      <c r="G111" s="15"/>
      <c r="H111" s="12"/>
      <c r="I111" s="7" t="e">
        <v>#DIV/0!</v>
      </c>
    </row>
    <row r="112" spans="1:9" ht="16.5" customHeight="1" x14ac:dyDescent="0.25">
      <c r="A112" s="10"/>
      <c r="B112" s="11" t="s">
        <v>51</v>
      </c>
      <c r="C112" s="12">
        <v>28048.6</v>
      </c>
      <c r="D112" s="12">
        <v>48931.8</v>
      </c>
      <c r="E112" s="24">
        <v>41908.600000000006</v>
      </c>
      <c r="F112" s="12">
        <v>28103.1</v>
      </c>
      <c r="G112" s="15">
        <v>67.058073999131437</v>
      </c>
      <c r="H112" s="12">
        <v>57.433202947776287</v>
      </c>
      <c r="I112" s="12">
        <v>100.19430559814037</v>
      </c>
    </row>
    <row r="113" spans="1:9" x14ac:dyDescent="0.25">
      <c r="A113" s="145"/>
      <c r="B113" s="146"/>
      <c r="C113" s="146"/>
      <c r="D113" s="146"/>
      <c r="E113" s="146"/>
      <c r="F113" s="146"/>
      <c r="G113" s="15"/>
      <c r="H113" s="12"/>
      <c r="I113" s="7"/>
    </row>
    <row r="114" spans="1:9" x14ac:dyDescent="0.25">
      <c r="A114" s="149" t="s">
        <v>60</v>
      </c>
      <c r="B114" s="150"/>
      <c r="C114" s="150"/>
      <c r="D114" s="150"/>
      <c r="E114" s="150"/>
      <c r="F114" s="150"/>
      <c r="G114" s="150"/>
      <c r="H114" s="150"/>
      <c r="I114" s="151"/>
    </row>
    <row r="115" spans="1:9" ht="14.25" customHeight="1" x14ac:dyDescent="0.25">
      <c r="A115" s="13" t="s">
        <v>13</v>
      </c>
      <c r="B115" s="14" t="s">
        <v>14</v>
      </c>
      <c r="C115" s="15">
        <v>5233.8</v>
      </c>
      <c r="D115" s="15">
        <v>5233.8</v>
      </c>
      <c r="E115" s="15">
        <v>3859</v>
      </c>
      <c r="F115" s="15">
        <v>2705.6</v>
      </c>
      <c r="G115" s="15">
        <v>70.11142783104431</v>
      </c>
      <c r="H115" s="12">
        <v>51.694753334097598</v>
      </c>
      <c r="I115" s="12">
        <v>51.694753334097598</v>
      </c>
    </row>
    <row r="116" spans="1:9" ht="15.75" customHeight="1" x14ac:dyDescent="0.25">
      <c r="A116" s="10" t="s">
        <v>15</v>
      </c>
      <c r="B116" s="16" t="s">
        <v>16</v>
      </c>
      <c r="C116" s="41">
        <v>1220</v>
      </c>
      <c r="D116" s="41">
        <v>1220</v>
      </c>
      <c r="E116" s="28">
        <v>900</v>
      </c>
      <c r="F116" s="7">
        <v>712</v>
      </c>
      <c r="G116" s="9">
        <v>79.111111111111114</v>
      </c>
      <c r="H116" s="7">
        <v>58.360655737704917</v>
      </c>
      <c r="I116" s="7">
        <v>58.360655737704917</v>
      </c>
    </row>
    <row r="117" spans="1:9" ht="14.25" customHeight="1" x14ac:dyDescent="0.25">
      <c r="A117" s="2" t="s">
        <v>19</v>
      </c>
      <c r="B117" s="16" t="s">
        <v>20</v>
      </c>
      <c r="C117" s="41"/>
      <c r="D117" s="41">
        <v>0</v>
      </c>
      <c r="E117" s="28">
        <v>0</v>
      </c>
      <c r="F117" s="7"/>
      <c r="G117" s="9" t="e">
        <v>#DIV/0!</v>
      </c>
      <c r="H117" s="7" t="e">
        <v>#DIV/0!</v>
      </c>
      <c r="I117" s="7" t="e">
        <v>#DIV/0!</v>
      </c>
    </row>
    <row r="118" spans="1:9" ht="41.25" customHeight="1" x14ac:dyDescent="0.25">
      <c r="A118" s="2" t="s">
        <v>17</v>
      </c>
      <c r="B118" s="16" t="s">
        <v>18</v>
      </c>
      <c r="C118" s="41">
        <v>2995.9</v>
      </c>
      <c r="D118" s="41">
        <v>2995.9</v>
      </c>
      <c r="E118" s="28">
        <v>2241</v>
      </c>
      <c r="F118" s="7">
        <v>1592.2</v>
      </c>
      <c r="G118" s="9">
        <v>71.048639000446229</v>
      </c>
      <c r="H118" s="7">
        <v>53.145966153743444</v>
      </c>
      <c r="I118" s="7">
        <v>53.145966153743444</v>
      </c>
    </row>
    <row r="119" spans="1:9" ht="16.5" customHeight="1" x14ac:dyDescent="0.25">
      <c r="A119" s="2" t="s">
        <v>19</v>
      </c>
      <c r="B119" s="16" t="s">
        <v>20</v>
      </c>
      <c r="C119" s="41">
        <v>10</v>
      </c>
      <c r="D119" s="41">
        <v>10</v>
      </c>
      <c r="E119" s="28">
        <v>8</v>
      </c>
      <c r="F119" s="7"/>
      <c r="G119" s="9">
        <v>0</v>
      </c>
      <c r="H119" s="7">
        <v>0</v>
      </c>
      <c r="I119" s="7">
        <v>0</v>
      </c>
    </row>
    <row r="120" spans="1:9" ht="17.25" customHeight="1" x14ac:dyDescent="0.25">
      <c r="A120" s="2" t="s">
        <v>21</v>
      </c>
      <c r="B120" s="16" t="s">
        <v>22</v>
      </c>
      <c r="C120" s="41">
        <v>231.2</v>
      </c>
      <c r="D120" s="41">
        <v>231.2</v>
      </c>
      <c r="E120" s="28">
        <v>156</v>
      </c>
      <c r="F120" s="7">
        <v>39.299999999999997</v>
      </c>
      <c r="G120" s="9">
        <v>25.19230769230769</v>
      </c>
      <c r="H120" s="7">
        <v>16.998269896193772</v>
      </c>
      <c r="I120" s="7">
        <v>16.998269896193772</v>
      </c>
    </row>
    <row r="121" spans="1:9" ht="15.75" customHeight="1" x14ac:dyDescent="0.25">
      <c r="A121" s="2" t="s">
        <v>23</v>
      </c>
      <c r="B121" s="16" t="s">
        <v>24</v>
      </c>
      <c r="C121" s="41">
        <v>13.5</v>
      </c>
      <c r="D121" s="41">
        <v>13.5</v>
      </c>
      <c r="E121" s="28">
        <v>9</v>
      </c>
      <c r="F121" s="7">
        <v>6.9</v>
      </c>
      <c r="G121" s="9">
        <v>76.666666666666671</v>
      </c>
      <c r="H121" s="7">
        <v>51.111111111111114</v>
      </c>
      <c r="I121" s="7">
        <v>51.111111111111114</v>
      </c>
    </row>
    <row r="122" spans="1:9" ht="39" customHeight="1" x14ac:dyDescent="0.25">
      <c r="A122" s="3" t="s">
        <v>27</v>
      </c>
      <c r="B122" s="16" t="s">
        <v>28</v>
      </c>
      <c r="C122" s="41">
        <v>763.2</v>
      </c>
      <c r="D122" s="41">
        <v>763.2</v>
      </c>
      <c r="E122" s="28">
        <v>545</v>
      </c>
      <c r="F122" s="7">
        <v>345.1</v>
      </c>
      <c r="G122" s="9">
        <v>63.321100917431195</v>
      </c>
      <c r="H122" s="7">
        <v>45.217505241090144</v>
      </c>
      <c r="I122" s="7">
        <v>45.217505241090144</v>
      </c>
    </row>
    <row r="123" spans="1:9" ht="25.5" customHeight="1" x14ac:dyDescent="0.25">
      <c r="A123" s="18" t="s">
        <v>31</v>
      </c>
      <c r="B123" s="16" t="s">
        <v>32</v>
      </c>
      <c r="C123" s="41">
        <v>0</v>
      </c>
      <c r="D123" s="41">
        <v>0</v>
      </c>
      <c r="E123" s="28">
        <v>0</v>
      </c>
      <c r="F123" s="7"/>
      <c r="G123" s="9"/>
      <c r="H123" s="7"/>
      <c r="I123" s="7"/>
    </row>
    <row r="124" spans="1:9" ht="25.5" customHeight="1" x14ac:dyDescent="0.25">
      <c r="A124" s="17" t="s">
        <v>33</v>
      </c>
      <c r="B124" s="16" t="s">
        <v>34</v>
      </c>
      <c r="C124" s="41"/>
      <c r="D124" s="41">
        <v>0</v>
      </c>
      <c r="E124" s="28">
        <v>0</v>
      </c>
      <c r="F124" s="7"/>
      <c r="G124" s="9"/>
      <c r="H124" s="7"/>
      <c r="I124" s="7"/>
    </row>
    <row r="125" spans="1:9" ht="16.5" customHeight="1" x14ac:dyDescent="0.25">
      <c r="A125" s="10" t="s">
        <v>37</v>
      </c>
      <c r="B125" s="16" t="s">
        <v>38</v>
      </c>
      <c r="C125" s="41"/>
      <c r="D125" s="41">
        <v>0</v>
      </c>
      <c r="E125" s="28">
        <v>0</v>
      </c>
      <c r="F125" s="7"/>
      <c r="G125" s="15" t="e">
        <v>#DIV/0!</v>
      </c>
      <c r="H125" s="12" t="e">
        <v>#DIV/0!</v>
      </c>
      <c r="I125" s="7" t="e">
        <v>#DIV/0!</v>
      </c>
    </row>
    <row r="126" spans="1:9" ht="14.25" customHeight="1" x14ac:dyDescent="0.25">
      <c r="A126" s="17" t="s">
        <v>39</v>
      </c>
      <c r="B126" s="5" t="s">
        <v>40</v>
      </c>
      <c r="C126" s="41"/>
      <c r="D126" s="41">
        <v>0</v>
      </c>
      <c r="E126" s="28">
        <v>0</v>
      </c>
      <c r="F126" s="7">
        <v>10</v>
      </c>
      <c r="G126" s="15"/>
      <c r="H126" s="12"/>
      <c r="I126" s="7"/>
    </row>
    <row r="127" spans="1:9" ht="15.75" customHeight="1" x14ac:dyDescent="0.25">
      <c r="A127" s="13" t="s">
        <v>41</v>
      </c>
      <c r="B127" s="20" t="s">
        <v>42</v>
      </c>
      <c r="C127" s="21">
        <v>29441.3</v>
      </c>
      <c r="D127" s="21">
        <v>39806.700000000004</v>
      </c>
      <c r="E127" s="49">
        <v>33449.800000000003</v>
      </c>
      <c r="F127" s="21">
        <v>25057.5</v>
      </c>
      <c r="G127" s="15">
        <v>74.910761798276809</v>
      </c>
      <c r="H127" s="12">
        <v>62.94794594879756</v>
      </c>
      <c r="I127" s="12">
        <v>85.11003250535812</v>
      </c>
    </row>
    <row r="128" spans="1:9" ht="36.75" customHeight="1" x14ac:dyDescent="0.25">
      <c r="A128" s="4" t="s">
        <v>43</v>
      </c>
      <c r="B128" s="22" t="s">
        <v>44</v>
      </c>
      <c r="C128" s="25">
        <v>29441.3</v>
      </c>
      <c r="D128" s="41">
        <v>39806.700000000004</v>
      </c>
      <c r="E128" s="28">
        <v>33449.800000000003</v>
      </c>
      <c r="F128" s="7">
        <v>25057.5</v>
      </c>
      <c r="G128" s="9">
        <v>74.910761798276809</v>
      </c>
      <c r="H128" s="7">
        <v>62.94794594879756</v>
      </c>
      <c r="I128" s="7">
        <v>85.11003250535812</v>
      </c>
    </row>
    <row r="129" spans="1:9" ht="16.5" customHeight="1" x14ac:dyDescent="0.25">
      <c r="A129" s="10"/>
      <c r="B129" s="11" t="s">
        <v>51</v>
      </c>
      <c r="C129" s="12">
        <v>34675.1</v>
      </c>
      <c r="D129" s="12">
        <v>45040.500000000007</v>
      </c>
      <c r="E129" s="12">
        <v>37308.800000000003</v>
      </c>
      <c r="F129" s="12">
        <v>27763.1</v>
      </c>
      <c r="G129" s="15">
        <v>74.414347285358943</v>
      </c>
      <c r="H129" s="12">
        <v>61.640301506421991</v>
      </c>
      <c r="I129" s="12">
        <v>80.066387696070095</v>
      </c>
    </row>
    <row r="130" spans="1:9" x14ac:dyDescent="0.25">
      <c r="A130" s="145"/>
      <c r="B130" s="146"/>
      <c r="C130" s="146"/>
      <c r="D130" s="146"/>
      <c r="E130" s="146"/>
      <c r="F130" s="146"/>
      <c r="G130" s="15"/>
      <c r="H130" s="12"/>
      <c r="I130" s="7"/>
    </row>
    <row r="131" spans="1:9" x14ac:dyDescent="0.25">
      <c r="A131" s="149" t="s">
        <v>61</v>
      </c>
      <c r="B131" s="150"/>
      <c r="C131" s="150"/>
      <c r="D131" s="150"/>
      <c r="E131" s="150"/>
      <c r="F131" s="150"/>
      <c r="G131" s="150"/>
      <c r="H131" s="150"/>
      <c r="I131" s="151"/>
    </row>
    <row r="132" spans="1:9" ht="12.75" customHeight="1" x14ac:dyDescent="0.25">
      <c r="A132" s="13" t="s">
        <v>13</v>
      </c>
      <c r="B132" s="14" t="s">
        <v>14</v>
      </c>
      <c r="C132" s="15">
        <v>9968.5</v>
      </c>
      <c r="D132" s="15">
        <v>9968.5</v>
      </c>
      <c r="E132" s="15">
        <v>7278.0999999999995</v>
      </c>
      <c r="F132" s="15">
        <v>5418.8</v>
      </c>
      <c r="G132" s="15">
        <v>74.453497478737589</v>
      </c>
      <c r="H132" s="12">
        <v>54.359231579475349</v>
      </c>
      <c r="I132" s="12">
        <v>54.359231579475349</v>
      </c>
    </row>
    <row r="133" spans="1:9" ht="20.25" customHeight="1" x14ac:dyDescent="0.25">
      <c r="A133" s="10" t="s">
        <v>15</v>
      </c>
      <c r="B133" s="16" t="s">
        <v>16</v>
      </c>
      <c r="C133" s="41">
        <v>2675</v>
      </c>
      <c r="D133" s="41">
        <v>2675</v>
      </c>
      <c r="E133" s="28">
        <v>2111.1999999999998</v>
      </c>
      <c r="F133" s="7">
        <v>1705.5</v>
      </c>
      <c r="G133" s="9">
        <v>80.783440697233814</v>
      </c>
      <c r="H133" s="7">
        <v>63.757009345794394</v>
      </c>
      <c r="I133" s="7">
        <v>63.757009345794394</v>
      </c>
    </row>
    <row r="134" spans="1:9" ht="39" customHeight="1" x14ac:dyDescent="0.25">
      <c r="A134" s="2" t="s">
        <v>17</v>
      </c>
      <c r="B134" s="16" t="s">
        <v>18</v>
      </c>
      <c r="C134" s="41">
        <v>6546.6</v>
      </c>
      <c r="D134" s="41">
        <v>6546.5999999999995</v>
      </c>
      <c r="E134" s="28">
        <v>4668.8999999999996</v>
      </c>
      <c r="F134" s="7">
        <v>3479.3</v>
      </c>
      <c r="G134" s="9">
        <v>74.520765062434407</v>
      </c>
      <c r="H134" s="7">
        <v>53.146671554700156</v>
      </c>
      <c r="I134" s="7">
        <v>53.146671554700148</v>
      </c>
    </row>
    <row r="135" spans="1:9" ht="17.25" customHeight="1" x14ac:dyDescent="0.25">
      <c r="A135" s="2" t="s">
        <v>21</v>
      </c>
      <c r="B135" s="16" t="s">
        <v>22</v>
      </c>
      <c r="C135" s="41">
        <v>506.9</v>
      </c>
      <c r="D135" s="41">
        <v>506.9</v>
      </c>
      <c r="E135" s="28">
        <v>347.5</v>
      </c>
      <c r="F135" s="7">
        <v>166.6</v>
      </c>
      <c r="G135" s="9">
        <v>47.942446043165468</v>
      </c>
      <c r="H135" s="7">
        <v>32.866443085421189</v>
      </c>
      <c r="I135" s="7">
        <v>32.866443085421189</v>
      </c>
    </row>
    <row r="136" spans="1:9" ht="17.25" customHeight="1" x14ac:dyDescent="0.25">
      <c r="A136" s="2" t="s">
        <v>23</v>
      </c>
      <c r="B136" s="16" t="s">
        <v>24</v>
      </c>
      <c r="C136" s="41">
        <v>20</v>
      </c>
      <c r="D136" s="41">
        <v>20</v>
      </c>
      <c r="E136" s="28">
        <v>18</v>
      </c>
      <c r="F136" s="7">
        <v>11</v>
      </c>
      <c r="G136" s="9">
        <v>61.111111111111114</v>
      </c>
      <c r="H136" s="7">
        <v>55</v>
      </c>
      <c r="I136" s="7">
        <v>55</v>
      </c>
    </row>
    <row r="137" spans="1:9" ht="36.75" customHeight="1" x14ac:dyDescent="0.25">
      <c r="A137" s="3" t="s">
        <v>27</v>
      </c>
      <c r="B137" s="16" t="s">
        <v>28</v>
      </c>
      <c r="C137" s="41">
        <v>220</v>
      </c>
      <c r="D137" s="41">
        <v>220</v>
      </c>
      <c r="E137" s="28">
        <v>132.5</v>
      </c>
      <c r="F137" s="7">
        <v>56.4</v>
      </c>
      <c r="G137" s="9">
        <v>42.566037735849058</v>
      </c>
      <c r="H137" s="7">
        <v>25.636363636363637</v>
      </c>
      <c r="I137" s="7">
        <v>25.636363636363637</v>
      </c>
    </row>
    <row r="138" spans="1:9" ht="29.25" customHeight="1" x14ac:dyDescent="0.25">
      <c r="A138" s="18" t="s">
        <v>31</v>
      </c>
      <c r="B138" s="16" t="s">
        <v>32</v>
      </c>
      <c r="C138" s="41">
        <v>0</v>
      </c>
      <c r="D138" s="41">
        <v>0</v>
      </c>
      <c r="E138" s="28">
        <v>0</v>
      </c>
      <c r="F138" s="7"/>
      <c r="G138" s="9"/>
      <c r="H138" s="7"/>
      <c r="I138" s="7"/>
    </row>
    <row r="139" spans="1:9" ht="24.75" customHeight="1" x14ac:dyDescent="0.25">
      <c r="A139" s="18" t="s">
        <v>33</v>
      </c>
      <c r="B139" s="16" t="s">
        <v>34</v>
      </c>
      <c r="C139" s="41">
        <v>0</v>
      </c>
      <c r="D139" s="41">
        <v>0</v>
      </c>
      <c r="E139" s="28">
        <v>0</v>
      </c>
      <c r="F139" s="7"/>
      <c r="G139" s="9" t="e">
        <v>#DIV/0!</v>
      </c>
      <c r="H139" s="7" t="e">
        <v>#DIV/0!</v>
      </c>
      <c r="I139" s="7"/>
    </row>
    <row r="140" spans="1:9" ht="13.5" customHeight="1" x14ac:dyDescent="0.25">
      <c r="A140" s="10" t="s">
        <v>37</v>
      </c>
      <c r="B140" s="16" t="s">
        <v>38</v>
      </c>
      <c r="C140" s="41"/>
      <c r="D140" s="41">
        <v>0</v>
      </c>
      <c r="E140" s="28">
        <v>0</v>
      </c>
      <c r="F140" s="7"/>
      <c r="G140" s="9"/>
      <c r="H140" s="7"/>
      <c r="I140" s="7"/>
    </row>
    <row r="141" spans="1:9" ht="15.75" customHeight="1" x14ac:dyDescent="0.25">
      <c r="A141" s="18" t="s">
        <v>39</v>
      </c>
      <c r="B141" s="5" t="s">
        <v>40</v>
      </c>
      <c r="C141" s="41"/>
      <c r="D141" s="41">
        <v>0</v>
      </c>
      <c r="E141" s="28">
        <v>0</v>
      </c>
      <c r="F141" s="6"/>
      <c r="G141" s="9"/>
      <c r="H141" s="7"/>
      <c r="I141" s="7"/>
    </row>
    <row r="142" spans="1:9" ht="15" customHeight="1" x14ac:dyDescent="0.25">
      <c r="A142" s="37" t="s">
        <v>41</v>
      </c>
      <c r="B142" s="20" t="s">
        <v>42</v>
      </c>
      <c r="C142" s="21">
        <v>46888.3</v>
      </c>
      <c r="D142" s="21">
        <v>84815.9</v>
      </c>
      <c r="E142" s="21">
        <v>70024.899999999994</v>
      </c>
      <c r="F142" s="21">
        <v>29969.3</v>
      </c>
      <c r="G142" s="15">
        <v>42.79806183229109</v>
      </c>
      <c r="H142" s="12">
        <v>35.334530435920627</v>
      </c>
      <c r="I142" s="12">
        <v>63.91637146153731</v>
      </c>
    </row>
    <row r="143" spans="1:9" ht="39.75" customHeight="1" x14ac:dyDescent="0.25">
      <c r="A143" s="4" t="s">
        <v>43</v>
      </c>
      <c r="B143" s="22" t="s">
        <v>44</v>
      </c>
      <c r="C143" s="25">
        <v>46888.3</v>
      </c>
      <c r="D143" s="41">
        <v>84790.9</v>
      </c>
      <c r="E143" s="28">
        <v>70024.899999999994</v>
      </c>
      <c r="F143" s="7">
        <v>29944.3</v>
      </c>
      <c r="G143" s="9">
        <v>42.762360246141021</v>
      </c>
      <c r="H143" s="7">
        <v>35.315464277416567</v>
      </c>
      <c r="I143" s="7">
        <v>63.863053256356061</v>
      </c>
    </row>
    <row r="144" spans="1:9" ht="17.25" customHeight="1" x14ac:dyDescent="0.25">
      <c r="A144" s="4" t="s">
        <v>59</v>
      </c>
      <c r="B144" s="23" t="s">
        <v>46</v>
      </c>
      <c r="C144" s="23"/>
      <c r="D144" s="41">
        <v>0</v>
      </c>
      <c r="E144" s="28">
        <v>0</v>
      </c>
      <c r="F144" s="7"/>
      <c r="G144" s="9" t="e">
        <v>#DIV/0!</v>
      </c>
      <c r="H144" s="7" t="e">
        <v>#DIV/0!</v>
      </c>
      <c r="I144" s="7" t="e">
        <v>#DIV/0!</v>
      </c>
    </row>
    <row r="145" spans="1:9" ht="49.5" customHeight="1" x14ac:dyDescent="0.25">
      <c r="A145" s="4" t="s">
        <v>49</v>
      </c>
      <c r="B145" s="8" t="s">
        <v>50</v>
      </c>
      <c r="C145" s="23"/>
      <c r="D145" s="41">
        <v>0</v>
      </c>
      <c r="E145" s="28">
        <v>0</v>
      </c>
      <c r="F145" s="7"/>
      <c r="G145" s="9" t="e">
        <v>#DIV/0!</v>
      </c>
      <c r="H145" s="7" t="e">
        <v>#DIV/0!</v>
      </c>
      <c r="I145" s="7" t="e">
        <v>#DIV/0!</v>
      </c>
    </row>
    <row r="146" spans="1:9" ht="15" customHeight="1" x14ac:dyDescent="0.25">
      <c r="A146" s="4" t="s">
        <v>45</v>
      </c>
      <c r="B146" s="23" t="s">
        <v>46</v>
      </c>
      <c r="C146" s="23"/>
      <c r="D146" s="41">
        <v>25</v>
      </c>
      <c r="E146" s="28">
        <v>25</v>
      </c>
      <c r="F146" s="7">
        <v>25</v>
      </c>
      <c r="G146" s="9">
        <v>100</v>
      </c>
      <c r="H146" s="7">
        <v>100</v>
      </c>
      <c r="I146" s="7"/>
    </row>
    <row r="147" spans="1:9" ht="19.5" customHeight="1" x14ac:dyDescent="0.25">
      <c r="A147" s="10"/>
      <c r="B147" s="11" t="s">
        <v>51</v>
      </c>
      <c r="C147" s="12">
        <v>56856.800000000003</v>
      </c>
      <c r="D147" s="12">
        <v>94784.4</v>
      </c>
      <c r="E147" s="12">
        <v>77303</v>
      </c>
      <c r="F147" s="12">
        <v>35388.1</v>
      </c>
      <c r="G147" s="15">
        <v>45.778430332587348</v>
      </c>
      <c r="H147" s="12">
        <v>37.335363203227537</v>
      </c>
      <c r="I147" s="12">
        <v>62.240752205540936</v>
      </c>
    </row>
    <row r="148" spans="1:9" x14ac:dyDescent="0.25">
      <c r="A148" s="147"/>
      <c r="B148" s="148"/>
      <c r="C148" s="148"/>
      <c r="D148" s="148"/>
      <c r="E148" s="148"/>
      <c r="F148" s="148"/>
      <c r="G148" s="15"/>
      <c r="H148" s="12"/>
      <c r="I148" s="7"/>
    </row>
    <row r="149" spans="1:9" x14ac:dyDescent="0.25">
      <c r="A149" s="149" t="s">
        <v>62</v>
      </c>
      <c r="B149" s="150"/>
      <c r="C149" s="150"/>
      <c r="D149" s="150"/>
      <c r="E149" s="150"/>
      <c r="F149" s="150"/>
      <c r="G149" s="150"/>
      <c r="H149" s="150"/>
      <c r="I149" s="151"/>
    </row>
    <row r="150" spans="1:9" ht="15.75" customHeight="1" x14ac:dyDescent="0.25">
      <c r="A150" s="13" t="s">
        <v>13</v>
      </c>
      <c r="B150" s="14" t="s">
        <v>14</v>
      </c>
      <c r="C150" s="15">
        <v>21387.699999999997</v>
      </c>
      <c r="D150" s="15">
        <v>21887.699999999997</v>
      </c>
      <c r="E150" s="15">
        <v>16769.900000000001</v>
      </c>
      <c r="F150" s="15">
        <v>11901</v>
      </c>
      <c r="G150" s="15">
        <v>70.966433908371542</v>
      </c>
      <c r="H150" s="12">
        <v>54.373004015954173</v>
      </c>
      <c r="I150" s="12">
        <v>55.644131907591756</v>
      </c>
    </row>
    <row r="151" spans="1:9" ht="16.5" customHeight="1" x14ac:dyDescent="0.25">
      <c r="A151" s="10" t="s">
        <v>15</v>
      </c>
      <c r="B151" s="16" t="s">
        <v>16</v>
      </c>
      <c r="C151" s="41">
        <v>13460</v>
      </c>
      <c r="D151" s="25">
        <v>13710</v>
      </c>
      <c r="E151" s="28">
        <v>10795.3</v>
      </c>
      <c r="F151" s="7">
        <v>8867</v>
      </c>
      <c r="G151" s="9">
        <v>82.137596917176921</v>
      </c>
      <c r="H151" s="7">
        <v>64.67541940189642</v>
      </c>
      <c r="I151" s="7">
        <v>65.876671619613674</v>
      </c>
    </row>
    <row r="152" spans="1:9" ht="42" customHeight="1" x14ac:dyDescent="0.25">
      <c r="A152" s="2" t="s">
        <v>17</v>
      </c>
      <c r="B152" s="16" t="s">
        <v>18</v>
      </c>
      <c r="C152" s="41">
        <v>4923.1000000000004</v>
      </c>
      <c r="D152" s="25">
        <v>4923.0999999999995</v>
      </c>
      <c r="E152" s="28">
        <v>3744.8999999999996</v>
      </c>
      <c r="F152" s="7">
        <v>2616.5</v>
      </c>
      <c r="G152" s="9">
        <v>69.868354295174782</v>
      </c>
      <c r="H152" s="7">
        <v>53.14740712152912</v>
      </c>
      <c r="I152" s="7">
        <v>53.147407121529113</v>
      </c>
    </row>
    <row r="153" spans="1:9" ht="15" customHeight="1" x14ac:dyDescent="0.25">
      <c r="A153" s="2" t="s">
        <v>19</v>
      </c>
      <c r="B153" s="16" t="s">
        <v>20</v>
      </c>
      <c r="C153" s="41">
        <v>15</v>
      </c>
      <c r="D153" s="25">
        <v>14.999999999999998</v>
      </c>
      <c r="E153" s="28">
        <v>12.899999999999999</v>
      </c>
      <c r="F153" s="7">
        <v>2.6</v>
      </c>
      <c r="G153" s="9">
        <v>20.155038759689926</v>
      </c>
      <c r="H153" s="7">
        <v>17.333333333333336</v>
      </c>
      <c r="I153" s="7">
        <v>17.333333333333332</v>
      </c>
    </row>
    <row r="154" spans="1:9" ht="16.5" customHeight="1" x14ac:dyDescent="0.25">
      <c r="A154" s="2" t="s">
        <v>21</v>
      </c>
      <c r="B154" s="16" t="s">
        <v>22</v>
      </c>
      <c r="C154" s="41">
        <v>1987</v>
      </c>
      <c r="D154" s="25">
        <v>1737</v>
      </c>
      <c r="E154" s="28">
        <v>957.1</v>
      </c>
      <c r="F154" s="7">
        <v>-137.1</v>
      </c>
      <c r="G154" s="9">
        <v>-14.324521993522097</v>
      </c>
      <c r="H154" s="7">
        <v>-7.8929188255613125</v>
      </c>
      <c r="I154" s="7">
        <v>-6.8998490186210368</v>
      </c>
    </row>
    <row r="155" spans="1:9" ht="20.25" customHeight="1" x14ac:dyDescent="0.25">
      <c r="A155" s="2" t="s">
        <v>23</v>
      </c>
      <c r="B155" s="16" t="s">
        <v>24</v>
      </c>
      <c r="C155" s="41">
        <v>148.6</v>
      </c>
      <c r="D155" s="25">
        <v>148.6</v>
      </c>
      <c r="E155" s="28">
        <v>114.7</v>
      </c>
      <c r="F155" s="7">
        <v>40.9</v>
      </c>
      <c r="G155" s="9">
        <v>35.658238884045332</v>
      </c>
      <c r="H155" s="7">
        <v>27.523553162853297</v>
      </c>
      <c r="I155" s="7">
        <v>27.523553162853297</v>
      </c>
    </row>
    <row r="156" spans="1:9" ht="40.5" customHeight="1" x14ac:dyDescent="0.25">
      <c r="A156" s="3" t="s">
        <v>27</v>
      </c>
      <c r="B156" s="16" t="s">
        <v>28</v>
      </c>
      <c r="C156" s="41">
        <v>854</v>
      </c>
      <c r="D156" s="25">
        <v>854</v>
      </c>
      <c r="E156" s="28">
        <v>645</v>
      </c>
      <c r="F156" s="7">
        <v>511.1</v>
      </c>
      <c r="G156" s="9">
        <v>79.240310077519382</v>
      </c>
      <c r="H156" s="7">
        <v>59.847775175644031</v>
      </c>
      <c r="I156" s="7">
        <v>59.847775175644031</v>
      </c>
    </row>
    <row r="157" spans="1:9" ht="26.25" customHeight="1" x14ac:dyDescent="0.25">
      <c r="A157" s="18" t="s">
        <v>31</v>
      </c>
      <c r="B157" s="16" t="s">
        <v>32</v>
      </c>
      <c r="C157" s="41"/>
      <c r="D157" s="25">
        <v>500</v>
      </c>
      <c r="E157" s="28">
        <v>500</v>
      </c>
      <c r="F157" s="7"/>
      <c r="G157" s="9">
        <v>0</v>
      </c>
      <c r="H157" s="7">
        <v>0</v>
      </c>
      <c r="I157" s="7"/>
    </row>
    <row r="158" spans="1:9" ht="26.25" customHeight="1" x14ac:dyDescent="0.25">
      <c r="A158" s="17" t="s">
        <v>33</v>
      </c>
      <c r="B158" s="16" t="s">
        <v>34</v>
      </c>
      <c r="C158" s="41"/>
      <c r="D158" s="25">
        <v>0</v>
      </c>
      <c r="E158" s="28">
        <v>0</v>
      </c>
      <c r="F158" s="7"/>
      <c r="G158" s="9"/>
      <c r="H158" s="7"/>
      <c r="I158" s="7"/>
    </row>
    <row r="159" spans="1:9" ht="18" customHeight="1" x14ac:dyDescent="0.25">
      <c r="A159" s="10" t="s">
        <v>37</v>
      </c>
      <c r="B159" s="16" t="s">
        <v>38</v>
      </c>
      <c r="C159" s="41"/>
      <c r="D159" s="25">
        <v>0</v>
      </c>
      <c r="E159" s="28">
        <v>0</v>
      </c>
      <c r="F159" s="7"/>
      <c r="G159" s="9"/>
      <c r="H159" s="7"/>
      <c r="I159" s="7"/>
    </row>
    <row r="160" spans="1:9" ht="18.75" customHeight="1" x14ac:dyDescent="0.25">
      <c r="A160" s="17" t="s">
        <v>39</v>
      </c>
      <c r="B160" s="5" t="s">
        <v>40</v>
      </c>
      <c r="C160" s="41"/>
      <c r="D160" s="25">
        <v>0</v>
      </c>
      <c r="E160" s="28">
        <v>0</v>
      </c>
      <c r="F160" s="7"/>
      <c r="G160" s="15"/>
      <c r="H160" s="12"/>
      <c r="I160" s="7"/>
    </row>
    <row r="161" spans="1:9" ht="15.75" customHeight="1" x14ac:dyDescent="0.25">
      <c r="A161" s="13" t="s">
        <v>41</v>
      </c>
      <c r="B161" s="20" t="s">
        <v>42</v>
      </c>
      <c r="C161" s="21">
        <v>32823.699999999997</v>
      </c>
      <c r="D161" s="21">
        <v>85632</v>
      </c>
      <c r="E161" s="21">
        <v>78534.600000000006</v>
      </c>
      <c r="F161" s="21">
        <v>18286.5</v>
      </c>
      <c r="G161" s="15">
        <v>23.284641419196124</v>
      </c>
      <c r="H161" s="12">
        <v>21.354750560538118</v>
      </c>
      <c r="I161" s="12">
        <v>55.711269600928603</v>
      </c>
    </row>
    <row r="162" spans="1:9" ht="39.75" customHeight="1" x14ac:dyDescent="0.25">
      <c r="A162" s="4" t="s">
        <v>43</v>
      </c>
      <c r="B162" s="22" t="s">
        <v>44</v>
      </c>
      <c r="C162" s="25">
        <v>32823.699999999997</v>
      </c>
      <c r="D162" s="25">
        <v>85151</v>
      </c>
      <c r="E162" s="28">
        <v>78053.600000000006</v>
      </c>
      <c r="F162" s="7">
        <v>17805.5</v>
      </c>
      <c r="G162" s="9">
        <v>22.811888240901123</v>
      </c>
      <c r="H162" s="7">
        <v>20.910500170285729</v>
      </c>
      <c r="I162" s="7">
        <v>54.245865030450567</v>
      </c>
    </row>
    <row r="163" spans="1:9" ht="13.5" customHeight="1" x14ac:dyDescent="0.25">
      <c r="A163" s="4" t="s">
        <v>45</v>
      </c>
      <c r="B163" s="23" t="s">
        <v>46</v>
      </c>
      <c r="C163" s="23"/>
      <c r="D163" s="25">
        <v>481</v>
      </c>
      <c r="E163" s="28">
        <v>481</v>
      </c>
      <c r="F163" s="7">
        <v>481</v>
      </c>
      <c r="G163" s="9">
        <v>100</v>
      </c>
      <c r="H163" s="7">
        <v>100</v>
      </c>
      <c r="I163" s="7"/>
    </row>
    <row r="164" spans="1:9" ht="14.25" customHeight="1" x14ac:dyDescent="0.25">
      <c r="A164" s="10"/>
      <c r="B164" s="11" t="s">
        <v>51</v>
      </c>
      <c r="C164" s="12">
        <v>54211.399999999994</v>
      </c>
      <c r="D164" s="12">
        <v>107519.7</v>
      </c>
      <c r="E164" s="12">
        <v>95304.5</v>
      </c>
      <c r="F164" s="12">
        <v>30187.5</v>
      </c>
      <c r="G164" s="15">
        <v>31.674789752844831</v>
      </c>
      <c r="H164" s="12">
        <v>28.07625021275171</v>
      </c>
      <c r="I164" s="12">
        <v>55.684782167588374</v>
      </c>
    </row>
    <row r="165" spans="1:9" x14ac:dyDescent="0.25">
      <c r="A165" s="145"/>
      <c r="B165" s="146"/>
      <c r="C165" s="146"/>
      <c r="D165" s="146"/>
      <c r="E165" s="146"/>
      <c r="F165" s="146"/>
      <c r="G165" s="15"/>
      <c r="H165" s="12"/>
      <c r="I165" s="7"/>
    </row>
    <row r="166" spans="1:9" x14ac:dyDescent="0.25">
      <c r="A166" s="149" t="s">
        <v>63</v>
      </c>
      <c r="B166" s="150"/>
      <c r="C166" s="150"/>
      <c r="D166" s="150"/>
      <c r="E166" s="150"/>
      <c r="F166" s="150"/>
      <c r="G166" s="150"/>
      <c r="H166" s="150"/>
      <c r="I166" s="151"/>
    </row>
    <row r="167" spans="1:9" ht="15.75" customHeight="1" x14ac:dyDescent="0.25">
      <c r="A167" s="13" t="s">
        <v>13</v>
      </c>
      <c r="B167" s="14" t="s">
        <v>14</v>
      </c>
      <c r="C167" s="15">
        <v>7081.1</v>
      </c>
      <c r="D167" s="15">
        <v>7298</v>
      </c>
      <c r="E167" s="15">
        <v>4934.4000000000005</v>
      </c>
      <c r="F167" s="15">
        <v>4066.6</v>
      </c>
      <c r="G167" s="15">
        <v>82.413261997405954</v>
      </c>
      <c r="H167" s="12">
        <v>55.722115648122774</v>
      </c>
      <c r="I167" s="12">
        <v>57.4289305333917</v>
      </c>
    </row>
    <row r="168" spans="1:9" ht="16.5" customHeight="1" x14ac:dyDescent="0.25">
      <c r="A168" s="10" t="s">
        <v>15</v>
      </c>
      <c r="B168" s="16" t="s">
        <v>16</v>
      </c>
      <c r="C168" s="41">
        <v>2930</v>
      </c>
      <c r="D168" s="25">
        <v>2930</v>
      </c>
      <c r="E168" s="28">
        <v>2146.6999999999998</v>
      </c>
      <c r="F168" s="7">
        <v>1721.4</v>
      </c>
      <c r="G168" s="9">
        <v>80.188195835468406</v>
      </c>
      <c r="H168" s="7">
        <v>58.750853242320822</v>
      </c>
      <c r="I168" s="7">
        <v>58.750853242320822</v>
      </c>
    </row>
    <row r="169" spans="1:9" ht="39.75" customHeight="1" x14ac:dyDescent="0.25">
      <c r="A169" s="2" t="s">
        <v>17</v>
      </c>
      <c r="B169" s="16" t="s">
        <v>18</v>
      </c>
      <c r="C169" s="41">
        <v>2826.6</v>
      </c>
      <c r="D169" s="25">
        <v>2826.6</v>
      </c>
      <c r="E169" s="28">
        <v>2120</v>
      </c>
      <c r="F169" s="7">
        <v>1502.2</v>
      </c>
      <c r="G169" s="9">
        <v>70.85849056603773</v>
      </c>
      <c r="H169" s="7">
        <v>53.145121347201588</v>
      </c>
      <c r="I169" s="7">
        <v>53.145121347201588</v>
      </c>
    </row>
    <row r="170" spans="1:9" ht="16.5" customHeight="1" x14ac:dyDescent="0.25">
      <c r="A170" s="2" t="s">
        <v>19</v>
      </c>
      <c r="B170" s="16" t="s">
        <v>20</v>
      </c>
      <c r="C170" s="41">
        <v>0</v>
      </c>
      <c r="D170" s="25">
        <v>1.6</v>
      </c>
      <c r="E170" s="28">
        <v>1.6</v>
      </c>
      <c r="F170" s="7">
        <v>2.6</v>
      </c>
      <c r="G170" s="9">
        <v>162.5</v>
      </c>
      <c r="H170" s="7">
        <v>162.5</v>
      </c>
      <c r="I170" s="7"/>
    </row>
    <row r="171" spans="1:9" ht="15" customHeight="1" x14ac:dyDescent="0.25">
      <c r="A171" s="2" t="s">
        <v>21</v>
      </c>
      <c r="B171" s="16" t="s">
        <v>22</v>
      </c>
      <c r="C171" s="41">
        <v>875.5</v>
      </c>
      <c r="D171" s="25">
        <v>875.5</v>
      </c>
      <c r="E171" s="28">
        <v>212</v>
      </c>
      <c r="F171" s="7">
        <v>293.8</v>
      </c>
      <c r="G171" s="9">
        <v>138.58490566037736</v>
      </c>
      <c r="H171" s="7">
        <v>33.557966876070815</v>
      </c>
      <c r="I171" s="7">
        <v>33.557966876070815</v>
      </c>
    </row>
    <row r="172" spans="1:9" ht="15.75" customHeight="1" x14ac:dyDescent="0.25">
      <c r="A172" s="2" t="s">
        <v>23</v>
      </c>
      <c r="B172" s="16" t="s">
        <v>24</v>
      </c>
      <c r="C172" s="41">
        <v>35</v>
      </c>
      <c r="D172" s="25">
        <v>10</v>
      </c>
      <c r="E172" s="28">
        <v>6.8</v>
      </c>
      <c r="F172" s="7">
        <v>4.4000000000000004</v>
      </c>
      <c r="G172" s="9">
        <v>64.705882352941188</v>
      </c>
      <c r="H172" s="7">
        <v>44.000000000000007</v>
      </c>
      <c r="I172" s="7">
        <v>12.571428571428573</v>
      </c>
    </row>
    <row r="173" spans="1:9" ht="39.75" customHeight="1" x14ac:dyDescent="0.25">
      <c r="A173" s="3" t="s">
        <v>27</v>
      </c>
      <c r="B173" s="16" t="s">
        <v>28</v>
      </c>
      <c r="C173" s="41">
        <v>414</v>
      </c>
      <c r="D173" s="25">
        <v>637</v>
      </c>
      <c r="E173" s="28">
        <v>430</v>
      </c>
      <c r="F173" s="7">
        <v>496.9</v>
      </c>
      <c r="G173" s="9">
        <v>115.55813953488372</v>
      </c>
      <c r="H173" s="7">
        <v>78.006279434850867</v>
      </c>
      <c r="I173" s="7">
        <v>120.02415458937197</v>
      </c>
    </row>
    <row r="174" spans="1:9" ht="27" customHeight="1" x14ac:dyDescent="0.25">
      <c r="A174" s="18" t="s">
        <v>31</v>
      </c>
      <c r="B174" s="16" t="s">
        <v>32</v>
      </c>
      <c r="C174" s="41">
        <v>0</v>
      </c>
      <c r="D174" s="25">
        <v>7.3</v>
      </c>
      <c r="E174" s="28">
        <v>7.3</v>
      </c>
      <c r="F174" s="7">
        <v>35.299999999999997</v>
      </c>
      <c r="G174" s="9">
        <v>483.56164383561639</v>
      </c>
      <c r="H174" s="7">
        <v>483.56164383561639</v>
      </c>
      <c r="I174" s="7"/>
    </row>
    <row r="175" spans="1:9" ht="29.25" customHeight="1" x14ac:dyDescent="0.25">
      <c r="A175" s="17" t="s">
        <v>33</v>
      </c>
      <c r="B175" s="16" t="s">
        <v>34</v>
      </c>
      <c r="C175" s="41"/>
      <c r="D175" s="25">
        <v>0</v>
      </c>
      <c r="E175" s="28">
        <v>0</v>
      </c>
      <c r="F175" s="7"/>
      <c r="G175" s="9" t="e">
        <v>#DIV/0!</v>
      </c>
      <c r="H175" s="7" t="e">
        <v>#DIV/0!</v>
      </c>
      <c r="I175" s="7"/>
    </row>
    <row r="176" spans="1:9" ht="16.5" customHeight="1" x14ac:dyDescent="0.25">
      <c r="A176" s="10" t="s">
        <v>37</v>
      </c>
      <c r="B176" s="16" t="s">
        <v>38</v>
      </c>
      <c r="C176" s="41"/>
      <c r="D176" s="25">
        <v>10</v>
      </c>
      <c r="E176" s="28">
        <v>10</v>
      </c>
      <c r="F176" s="7">
        <v>10</v>
      </c>
      <c r="G176" s="9">
        <v>100</v>
      </c>
      <c r="H176" s="7">
        <v>100</v>
      </c>
      <c r="I176" s="7"/>
    </row>
    <row r="177" spans="1:9" ht="17.25" customHeight="1" x14ac:dyDescent="0.25">
      <c r="A177" s="29" t="s">
        <v>39</v>
      </c>
      <c r="B177" s="5" t="s">
        <v>40</v>
      </c>
      <c r="C177" s="41"/>
      <c r="D177" s="25">
        <v>0</v>
      </c>
      <c r="E177" s="28">
        <v>0</v>
      </c>
      <c r="F177" s="7"/>
      <c r="G177" s="15"/>
      <c r="H177" s="12"/>
      <c r="I177" s="7"/>
    </row>
    <row r="178" spans="1:9" ht="17.25" customHeight="1" x14ac:dyDescent="0.25">
      <c r="A178" s="13" t="s">
        <v>41</v>
      </c>
      <c r="B178" s="20" t="s">
        <v>42</v>
      </c>
      <c r="C178" s="21">
        <v>28800.9</v>
      </c>
      <c r="D178" s="21">
        <v>34031.300000000003</v>
      </c>
      <c r="E178" s="49">
        <v>27082.2</v>
      </c>
      <c r="F178" s="21">
        <v>18537.3</v>
      </c>
      <c r="G178" s="15">
        <v>68.448279681857457</v>
      </c>
      <c r="H178" s="12">
        <v>54.471324927346288</v>
      </c>
      <c r="I178" s="12">
        <v>64.36361363707384</v>
      </c>
    </row>
    <row r="179" spans="1:9" ht="40.5" customHeight="1" x14ac:dyDescent="0.25">
      <c r="A179" s="4" t="s">
        <v>43</v>
      </c>
      <c r="B179" s="22" t="s">
        <v>44</v>
      </c>
      <c r="C179" s="25">
        <v>28800.9</v>
      </c>
      <c r="D179" s="25">
        <v>34031.300000000003</v>
      </c>
      <c r="E179" s="28">
        <v>27082.2</v>
      </c>
      <c r="F179" s="7">
        <v>18537.3</v>
      </c>
      <c r="G179" s="9">
        <v>68.448279681857457</v>
      </c>
      <c r="H179" s="7">
        <v>54.471324927346288</v>
      </c>
      <c r="I179" s="7">
        <v>64.36361363707384</v>
      </c>
    </row>
    <row r="180" spans="1:9" ht="13.5" customHeight="1" x14ac:dyDescent="0.25">
      <c r="A180" s="4" t="s">
        <v>59</v>
      </c>
      <c r="B180" s="23" t="s">
        <v>46</v>
      </c>
      <c r="C180" s="42"/>
      <c r="D180" s="25">
        <v>0</v>
      </c>
      <c r="E180" s="28">
        <v>0</v>
      </c>
      <c r="F180" s="7"/>
      <c r="G180" s="9"/>
      <c r="H180" s="7"/>
      <c r="I180" s="7"/>
    </row>
    <row r="181" spans="1:9" ht="15" customHeight="1" x14ac:dyDescent="0.25">
      <c r="A181" s="10"/>
      <c r="B181" s="11" t="s">
        <v>51</v>
      </c>
      <c r="C181" s="12">
        <v>35882</v>
      </c>
      <c r="D181" s="12">
        <v>41329.300000000003</v>
      </c>
      <c r="E181" s="12">
        <v>32016.600000000002</v>
      </c>
      <c r="F181" s="12">
        <v>22603.899999999998</v>
      </c>
      <c r="G181" s="15">
        <v>70.600563457706315</v>
      </c>
      <c r="H181" s="12">
        <v>54.692191738064757</v>
      </c>
      <c r="I181" s="12">
        <v>62.99509503372164</v>
      </c>
    </row>
    <row r="182" spans="1:9" x14ac:dyDescent="0.25">
      <c r="A182" s="145"/>
      <c r="B182" s="146"/>
      <c r="C182" s="146"/>
      <c r="D182" s="146"/>
      <c r="E182" s="146"/>
      <c r="F182" s="146"/>
      <c r="G182" s="15"/>
      <c r="H182" s="12"/>
      <c r="I182" s="7"/>
    </row>
    <row r="183" spans="1:9" x14ac:dyDescent="0.25">
      <c r="A183" s="149" t="s">
        <v>64</v>
      </c>
      <c r="B183" s="150"/>
      <c r="C183" s="150"/>
      <c r="D183" s="150"/>
      <c r="E183" s="150"/>
      <c r="F183" s="150"/>
      <c r="G183" s="150"/>
      <c r="H183" s="150"/>
      <c r="I183" s="151"/>
    </row>
    <row r="184" spans="1:9" ht="15.75" customHeight="1" x14ac:dyDescent="0.25">
      <c r="A184" s="13" t="s">
        <v>13</v>
      </c>
      <c r="B184" s="14" t="s">
        <v>14</v>
      </c>
      <c r="C184" s="15">
        <v>25890.9</v>
      </c>
      <c r="D184" s="15">
        <v>25890.9</v>
      </c>
      <c r="E184" s="15">
        <v>17062.5</v>
      </c>
      <c r="F184" s="15">
        <v>15357.7</v>
      </c>
      <c r="G184" s="15">
        <v>90.008498168498164</v>
      </c>
      <c r="H184" s="12">
        <v>59.316980097254245</v>
      </c>
      <c r="I184" s="12">
        <v>59.316980097254245</v>
      </c>
    </row>
    <row r="185" spans="1:9" ht="18" customHeight="1" x14ac:dyDescent="0.25">
      <c r="A185" s="10" t="s">
        <v>15</v>
      </c>
      <c r="B185" s="16" t="s">
        <v>16</v>
      </c>
      <c r="C185" s="41">
        <v>17800</v>
      </c>
      <c r="D185" s="25">
        <v>17800</v>
      </c>
      <c r="E185" s="28">
        <v>12600</v>
      </c>
      <c r="F185" s="7">
        <v>11898.4</v>
      </c>
      <c r="G185" s="9">
        <v>94.43174603174603</v>
      </c>
      <c r="H185" s="7">
        <v>66.844943820224714</v>
      </c>
      <c r="I185" s="7">
        <v>66.844943820224714</v>
      </c>
    </row>
    <row r="186" spans="1:9" ht="39" customHeight="1" x14ac:dyDescent="0.25">
      <c r="A186" s="2" t="s">
        <v>17</v>
      </c>
      <c r="B186" s="16" t="s">
        <v>18</v>
      </c>
      <c r="C186" s="41">
        <v>4590.2</v>
      </c>
      <c r="D186" s="25">
        <v>4590.2</v>
      </c>
      <c r="E186" s="28">
        <v>3447</v>
      </c>
      <c r="F186" s="7">
        <v>2439.6</v>
      </c>
      <c r="G186" s="9">
        <v>70.774586597040908</v>
      </c>
      <c r="H186" s="7">
        <v>53.148010979913728</v>
      </c>
      <c r="I186" s="7">
        <v>53.148010979913728</v>
      </c>
    </row>
    <row r="187" spans="1:9" ht="18" customHeight="1" x14ac:dyDescent="0.25">
      <c r="A187" s="2" t="s">
        <v>19</v>
      </c>
      <c r="B187" s="16" t="s">
        <v>20</v>
      </c>
      <c r="C187" s="41">
        <v>1</v>
      </c>
      <c r="D187" s="25">
        <v>1</v>
      </c>
      <c r="E187" s="28">
        <v>0</v>
      </c>
      <c r="F187" s="7">
        <v>2.7</v>
      </c>
      <c r="G187" s="9"/>
      <c r="H187" s="7">
        <v>270</v>
      </c>
      <c r="I187" s="7">
        <v>270</v>
      </c>
    </row>
    <row r="188" spans="1:9" ht="20.25" customHeight="1" x14ac:dyDescent="0.25">
      <c r="A188" s="2" t="s">
        <v>21</v>
      </c>
      <c r="B188" s="16" t="s">
        <v>22</v>
      </c>
      <c r="C188" s="41">
        <v>3084.7</v>
      </c>
      <c r="D188" s="25">
        <v>3084.7</v>
      </c>
      <c r="E188" s="28">
        <v>692.5</v>
      </c>
      <c r="F188" s="7">
        <v>748.7</v>
      </c>
      <c r="G188" s="9">
        <v>108.11552346570397</v>
      </c>
      <c r="H188" s="7">
        <v>24.27140402632347</v>
      </c>
      <c r="I188" s="7">
        <v>24.27140402632347</v>
      </c>
    </row>
    <row r="189" spans="1:9" ht="21.75" customHeight="1" x14ac:dyDescent="0.25">
      <c r="A189" s="2" t="s">
        <v>23</v>
      </c>
      <c r="B189" s="16" t="s">
        <v>24</v>
      </c>
      <c r="C189" s="41">
        <v>165</v>
      </c>
      <c r="D189" s="25">
        <v>165</v>
      </c>
      <c r="E189" s="28">
        <v>123</v>
      </c>
      <c r="F189" s="7">
        <v>56.4</v>
      </c>
      <c r="G189" s="9">
        <v>45.853658536585364</v>
      </c>
      <c r="H189" s="7">
        <v>34.18181818181818</v>
      </c>
      <c r="I189" s="7">
        <v>34.18181818181818</v>
      </c>
    </row>
    <row r="190" spans="1:9" ht="36.75" customHeight="1" x14ac:dyDescent="0.25">
      <c r="A190" s="3" t="s">
        <v>27</v>
      </c>
      <c r="B190" s="16" t="s">
        <v>28</v>
      </c>
      <c r="C190" s="41">
        <v>250</v>
      </c>
      <c r="D190" s="25">
        <v>250</v>
      </c>
      <c r="E190" s="28">
        <v>200</v>
      </c>
      <c r="F190" s="7">
        <v>211.9</v>
      </c>
      <c r="G190" s="9">
        <v>105.95</v>
      </c>
      <c r="H190" s="7">
        <v>84.76</v>
      </c>
      <c r="I190" s="7">
        <v>84.76</v>
      </c>
    </row>
    <row r="191" spans="1:9" ht="31.5" customHeight="1" x14ac:dyDescent="0.25">
      <c r="A191" s="17" t="s">
        <v>31</v>
      </c>
      <c r="B191" s="16" t="s">
        <v>32</v>
      </c>
      <c r="C191" s="41">
        <v>0</v>
      </c>
      <c r="D191" s="25">
        <v>0</v>
      </c>
      <c r="E191" s="28">
        <v>0</v>
      </c>
      <c r="F191" s="7"/>
      <c r="G191" s="9"/>
      <c r="H191" s="7"/>
      <c r="I191" s="7"/>
    </row>
    <row r="192" spans="1:9" ht="29.25" customHeight="1" x14ac:dyDescent="0.25">
      <c r="A192" s="17" t="s">
        <v>33</v>
      </c>
      <c r="B192" s="16" t="s">
        <v>34</v>
      </c>
      <c r="C192" s="41"/>
      <c r="D192" s="25">
        <v>0</v>
      </c>
      <c r="E192" s="28">
        <v>0</v>
      </c>
      <c r="F192" s="7"/>
      <c r="G192" s="9"/>
      <c r="H192" s="7"/>
      <c r="I192" s="7"/>
    </row>
    <row r="193" spans="1:9" ht="22.5" customHeight="1" x14ac:dyDescent="0.25">
      <c r="A193" s="10" t="s">
        <v>37</v>
      </c>
      <c r="B193" s="16" t="s">
        <v>38</v>
      </c>
      <c r="C193" s="41"/>
      <c r="D193" s="25">
        <v>0</v>
      </c>
      <c r="E193" s="28">
        <v>0</v>
      </c>
      <c r="F193" s="7"/>
      <c r="G193" s="9"/>
      <c r="H193" s="7"/>
      <c r="I193" s="7"/>
    </row>
    <row r="194" spans="1:9" ht="16.5" customHeight="1" x14ac:dyDescent="0.25">
      <c r="A194" s="29" t="s">
        <v>39</v>
      </c>
      <c r="B194" s="5" t="s">
        <v>40</v>
      </c>
      <c r="C194" s="41"/>
      <c r="D194" s="25">
        <v>0</v>
      </c>
      <c r="E194" s="28">
        <v>0</v>
      </c>
      <c r="F194" s="7"/>
      <c r="G194" s="15"/>
      <c r="H194" s="12"/>
      <c r="I194" s="7"/>
    </row>
    <row r="195" spans="1:9" ht="16.5" customHeight="1" x14ac:dyDescent="0.25">
      <c r="A195" s="37" t="s">
        <v>41</v>
      </c>
      <c r="B195" s="20" t="s">
        <v>42</v>
      </c>
      <c r="C195" s="24">
        <v>29655.7</v>
      </c>
      <c r="D195" s="24">
        <v>38370.200000000004</v>
      </c>
      <c r="E195" s="24">
        <v>31660</v>
      </c>
      <c r="F195" s="24">
        <v>22756</v>
      </c>
      <c r="G195" s="15">
        <v>71.876184459886289</v>
      </c>
      <c r="H195" s="12">
        <v>59.306440935934653</v>
      </c>
      <c r="I195" s="12">
        <v>76.733983686104182</v>
      </c>
    </row>
    <row r="196" spans="1:9" ht="41.25" customHeight="1" x14ac:dyDescent="0.25">
      <c r="A196" s="50" t="s">
        <v>43</v>
      </c>
      <c r="B196" s="22" t="s">
        <v>44</v>
      </c>
      <c r="C196" s="25">
        <v>29655.7</v>
      </c>
      <c r="D196" s="25">
        <v>38124.400000000001</v>
      </c>
      <c r="E196" s="28">
        <v>31660</v>
      </c>
      <c r="F196" s="7">
        <v>22510.3</v>
      </c>
      <c r="G196" s="9">
        <v>71.100126342387867</v>
      </c>
      <c r="H196" s="7">
        <v>59.044339058450753</v>
      </c>
      <c r="I196" s="7">
        <v>75.905475170034762</v>
      </c>
    </row>
    <row r="197" spans="1:9" x14ac:dyDescent="0.25">
      <c r="A197" s="4" t="s">
        <v>45</v>
      </c>
      <c r="B197" s="23" t="s">
        <v>46</v>
      </c>
      <c r="C197" s="25"/>
      <c r="D197" s="25">
        <v>245.8</v>
      </c>
      <c r="E197" s="28">
        <v>245.8</v>
      </c>
      <c r="F197" s="7">
        <v>245.7</v>
      </c>
      <c r="G197" s="9">
        <v>99.959316517493889</v>
      </c>
      <c r="H197" s="7">
        <v>99.959316517493889</v>
      </c>
      <c r="I197" s="7"/>
    </row>
    <row r="198" spans="1:9" x14ac:dyDescent="0.25">
      <c r="A198" s="10"/>
      <c r="B198" s="11" t="s">
        <v>51</v>
      </c>
      <c r="C198" s="12">
        <v>55546.600000000006</v>
      </c>
      <c r="D198" s="12">
        <v>64261.100000000006</v>
      </c>
      <c r="E198" s="12">
        <v>48722.5</v>
      </c>
      <c r="F198" s="12">
        <v>38113.699999999997</v>
      </c>
      <c r="G198" s="15">
        <v>78.226076248139961</v>
      </c>
      <c r="H198" s="12">
        <v>59.310687180891691</v>
      </c>
      <c r="I198" s="12">
        <v>68.615720854201683</v>
      </c>
    </row>
    <row r="199" spans="1:9" x14ac:dyDescent="0.25">
      <c r="A199" s="145"/>
      <c r="B199" s="146"/>
      <c r="C199" s="146"/>
      <c r="D199" s="146"/>
      <c r="E199" s="146"/>
      <c r="F199" s="146"/>
      <c r="G199" s="15"/>
      <c r="H199" s="12"/>
      <c r="I199" s="7"/>
    </row>
    <row r="200" spans="1:9" x14ac:dyDescent="0.25">
      <c r="A200" s="149" t="s">
        <v>65</v>
      </c>
      <c r="B200" s="150"/>
      <c r="C200" s="150"/>
      <c r="D200" s="150"/>
      <c r="E200" s="150"/>
      <c r="F200" s="150"/>
      <c r="G200" s="150"/>
      <c r="H200" s="150"/>
      <c r="I200" s="151"/>
    </row>
    <row r="201" spans="1:9" ht="13.5" customHeight="1" x14ac:dyDescent="0.25">
      <c r="A201" s="13" t="s">
        <v>13</v>
      </c>
      <c r="B201" s="14" t="s">
        <v>14</v>
      </c>
      <c r="C201" s="15">
        <v>5268.6</v>
      </c>
      <c r="D201" s="15">
        <v>5268.6</v>
      </c>
      <c r="E201" s="15">
        <v>3769.7999999999997</v>
      </c>
      <c r="F201" s="15">
        <v>2797.8999999999996</v>
      </c>
      <c r="G201" s="15">
        <v>74.218791447822156</v>
      </c>
      <c r="H201" s="12">
        <v>53.105189234331689</v>
      </c>
      <c r="I201" s="12">
        <v>53.105189234331689</v>
      </c>
    </row>
    <row r="202" spans="1:9" ht="18" customHeight="1" x14ac:dyDescent="0.25">
      <c r="A202" s="10" t="s">
        <v>15</v>
      </c>
      <c r="B202" s="16" t="s">
        <v>16</v>
      </c>
      <c r="C202" s="41">
        <v>1320</v>
      </c>
      <c r="D202" s="25">
        <v>1320</v>
      </c>
      <c r="E202" s="28">
        <v>905</v>
      </c>
      <c r="F202" s="7">
        <v>769.3</v>
      </c>
      <c r="G202" s="9">
        <v>85.005524861878456</v>
      </c>
      <c r="H202" s="7">
        <v>58.280303030303031</v>
      </c>
      <c r="I202" s="7">
        <v>58.280303030303031</v>
      </c>
    </row>
    <row r="203" spans="1:9" ht="39.75" customHeight="1" x14ac:dyDescent="0.25">
      <c r="A203" s="2" t="s">
        <v>17</v>
      </c>
      <c r="B203" s="16" t="s">
        <v>18</v>
      </c>
      <c r="C203" s="41">
        <v>3521.6</v>
      </c>
      <c r="D203" s="25">
        <v>3521.6</v>
      </c>
      <c r="E203" s="28">
        <v>2639.2</v>
      </c>
      <c r="F203" s="7">
        <v>1871.6</v>
      </c>
      <c r="G203" s="9">
        <v>70.915428917853902</v>
      </c>
      <c r="H203" s="7">
        <v>53.146297137664696</v>
      </c>
      <c r="I203" s="7">
        <v>53.146297137664696</v>
      </c>
    </row>
    <row r="204" spans="1:9" ht="15.75" customHeight="1" x14ac:dyDescent="0.25">
      <c r="A204" s="2" t="s">
        <v>19</v>
      </c>
      <c r="B204" s="16" t="s">
        <v>20</v>
      </c>
      <c r="C204" s="41">
        <v>16</v>
      </c>
      <c r="D204" s="25">
        <v>16</v>
      </c>
      <c r="E204" s="28">
        <v>16</v>
      </c>
      <c r="F204" s="7"/>
      <c r="G204" s="9">
        <v>0</v>
      </c>
      <c r="H204" s="7">
        <v>0</v>
      </c>
      <c r="I204" s="7">
        <v>0</v>
      </c>
    </row>
    <row r="205" spans="1:9" ht="18" customHeight="1" x14ac:dyDescent="0.25">
      <c r="A205" s="2" t="s">
        <v>21</v>
      </c>
      <c r="B205" s="16" t="s">
        <v>22</v>
      </c>
      <c r="C205" s="41">
        <v>256.89999999999998</v>
      </c>
      <c r="D205" s="25">
        <v>256.89999999999998</v>
      </c>
      <c r="E205" s="28">
        <v>108.5</v>
      </c>
      <c r="F205" s="7">
        <v>65.2</v>
      </c>
      <c r="G205" s="9">
        <v>60.092165898617509</v>
      </c>
      <c r="H205" s="7">
        <v>25.379525107045545</v>
      </c>
      <c r="I205" s="7">
        <v>25.379525107045545</v>
      </c>
    </row>
    <row r="206" spans="1:9" ht="15" customHeight="1" x14ac:dyDescent="0.25">
      <c r="A206" s="2" t="s">
        <v>23</v>
      </c>
      <c r="B206" s="16" t="s">
        <v>24</v>
      </c>
      <c r="C206" s="41">
        <v>19</v>
      </c>
      <c r="D206" s="25">
        <v>19</v>
      </c>
      <c r="E206" s="28">
        <v>8</v>
      </c>
      <c r="F206" s="7">
        <v>6.4</v>
      </c>
      <c r="G206" s="9">
        <v>80</v>
      </c>
      <c r="H206" s="7">
        <v>33.684210526315788</v>
      </c>
      <c r="I206" s="7">
        <v>33.684210526315788</v>
      </c>
    </row>
    <row r="207" spans="1:9" ht="39.75" customHeight="1" x14ac:dyDescent="0.25">
      <c r="A207" s="3" t="s">
        <v>27</v>
      </c>
      <c r="B207" s="16" t="s">
        <v>28</v>
      </c>
      <c r="C207" s="41">
        <v>135.1</v>
      </c>
      <c r="D207" s="25">
        <v>135.1</v>
      </c>
      <c r="E207" s="28">
        <v>93.1</v>
      </c>
      <c r="F207" s="7">
        <v>85.4</v>
      </c>
      <c r="G207" s="9">
        <v>91.729323308270679</v>
      </c>
      <c r="H207" s="7">
        <v>63.212435233160626</v>
      </c>
      <c r="I207" s="7">
        <v>63.212435233160626</v>
      </c>
    </row>
    <row r="208" spans="1:9" ht="30" customHeight="1" x14ac:dyDescent="0.25">
      <c r="A208" s="17" t="s">
        <v>33</v>
      </c>
      <c r="B208" s="16" t="s">
        <v>34</v>
      </c>
      <c r="C208" s="41"/>
      <c r="D208" s="25">
        <v>0</v>
      </c>
      <c r="E208" s="28">
        <v>0</v>
      </c>
      <c r="F208" s="7"/>
      <c r="G208" s="9"/>
      <c r="H208" s="7"/>
      <c r="I208" s="7" t="e">
        <v>#DIV/0!</v>
      </c>
    </row>
    <row r="209" spans="1:9" ht="18.75" customHeight="1" x14ac:dyDescent="0.25">
      <c r="A209" s="17" t="s">
        <v>37</v>
      </c>
      <c r="B209" s="16" t="s">
        <v>38</v>
      </c>
      <c r="C209" s="41"/>
      <c r="D209" s="25">
        <v>0</v>
      </c>
      <c r="E209" s="28">
        <v>0</v>
      </c>
      <c r="F209" s="7"/>
      <c r="G209" s="9"/>
      <c r="H209" s="7"/>
      <c r="I209" s="7" t="e">
        <v>#DIV/0!</v>
      </c>
    </row>
    <row r="210" spans="1:9" ht="21.75" customHeight="1" x14ac:dyDescent="0.25">
      <c r="A210" s="29" t="s">
        <v>39</v>
      </c>
      <c r="B210" s="5" t="s">
        <v>40</v>
      </c>
      <c r="C210" s="41"/>
      <c r="D210" s="25">
        <v>0</v>
      </c>
      <c r="E210" s="28">
        <v>0</v>
      </c>
      <c r="F210" s="7"/>
      <c r="G210" s="9"/>
      <c r="H210" s="7"/>
      <c r="I210" s="7"/>
    </row>
    <row r="211" spans="1:9" ht="12.75" customHeight="1" x14ac:dyDescent="0.25">
      <c r="A211" s="13" t="s">
        <v>41</v>
      </c>
      <c r="B211" s="20" t="s">
        <v>42</v>
      </c>
      <c r="C211" s="21">
        <v>25685.5</v>
      </c>
      <c r="D211" s="21">
        <v>35717.800000000003</v>
      </c>
      <c r="E211" s="21">
        <v>29790.7</v>
      </c>
      <c r="F211" s="21">
        <v>15902.5</v>
      </c>
      <c r="G211" s="15">
        <v>53.380753053805378</v>
      </c>
      <c r="H211" s="12">
        <v>44.522618974292925</v>
      </c>
      <c r="I211" s="12">
        <v>61.91236300636546</v>
      </c>
    </row>
    <row r="212" spans="1:9" ht="39.75" customHeight="1" x14ac:dyDescent="0.25">
      <c r="A212" s="4" t="s">
        <v>43</v>
      </c>
      <c r="B212" s="22" t="s">
        <v>44</v>
      </c>
      <c r="C212" s="25">
        <v>25685.5</v>
      </c>
      <c r="D212" s="25">
        <v>35717.800000000003</v>
      </c>
      <c r="E212" s="28">
        <v>29790.7</v>
      </c>
      <c r="F212" s="7">
        <v>15902.2</v>
      </c>
      <c r="G212" s="9">
        <v>53.379746028122867</v>
      </c>
      <c r="H212" s="7">
        <v>44.521779056940794</v>
      </c>
      <c r="I212" s="7">
        <v>61.911195032216618</v>
      </c>
    </row>
    <row r="213" spans="1:9" ht="13.5" customHeight="1" x14ac:dyDescent="0.25">
      <c r="A213" s="4" t="s">
        <v>45</v>
      </c>
      <c r="B213" s="23" t="s">
        <v>46</v>
      </c>
      <c r="C213" s="25"/>
      <c r="D213" s="25"/>
      <c r="E213" s="28">
        <v>0</v>
      </c>
      <c r="F213" s="7">
        <v>0.3</v>
      </c>
      <c r="G213" s="9"/>
      <c r="H213" s="7"/>
      <c r="I213" s="7"/>
    </row>
    <row r="214" spans="1:9" ht="17.25" customHeight="1" x14ac:dyDescent="0.25">
      <c r="A214" s="10"/>
      <c r="B214" s="11" t="s">
        <v>51</v>
      </c>
      <c r="C214" s="12">
        <v>30954.1</v>
      </c>
      <c r="D214" s="12">
        <v>40986.400000000001</v>
      </c>
      <c r="E214" s="12">
        <v>33560.5</v>
      </c>
      <c r="F214" s="12">
        <v>18700.400000000001</v>
      </c>
      <c r="G214" s="15">
        <v>55.721458261944854</v>
      </c>
      <c r="H214" s="12">
        <v>45.625866140963836</v>
      </c>
      <c r="I214" s="12">
        <v>60.413321660135502</v>
      </c>
    </row>
    <row r="215" spans="1:9" x14ac:dyDescent="0.25">
      <c r="A215" s="145"/>
      <c r="B215" s="146"/>
      <c r="C215" s="146"/>
      <c r="D215" s="146"/>
      <c r="E215" s="146"/>
      <c r="F215" s="146"/>
      <c r="G215" s="15"/>
      <c r="H215" s="12"/>
      <c r="I215" s="7"/>
    </row>
    <row r="216" spans="1:9" x14ac:dyDescent="0.25">
      <c r="A216" s="149" t="s">
        <v>66</v>
      </c>
      <c r="B216" s="150"/>
      <c r="C216" s="150"/>
      <c r="D216" s="150"/>
      <c r="E216" s="150"/>
      <c r="F216" s="150"/>
      <c r="G216" s="150"/>
      <c r="H216" s="150"/>
      <c r="I216" s="151"/>
    </row>
    <row r="217" spans="1:9" ht="16.5" customHeight="1" x14ac:dyDescent="0.25">
      <c r="A217" s="13" t="s">
        <v>13</v>
      </c>
      <c r="B217" s="14" t="s">
        <v>14</v>
      </c>
      <c r="C217" s="15">
        <v>1078319.6000000001</v>
      </c>
      <c r="D217" s="15">
        <v>1096924.7999999998</v>
      </c>
      <c r="E217" s="15">
        <v>795866.1</v>
      </c>
      <c r="F217" s="15">
        <v>662806.09999999986</v>
      </c>
      <c r="G217" s="15">
        <v>83.281107211376366</v>
      </c>
      <c r="H217" s="12">
        <v>60.424023597606684</v>
      </c>
      <c r="I217" s="12">
        <v>61.466572619101036</v>
      </c>
    </row>
    <row r="218" spans="1:9" ht="21.75" customHeight="1" x14ac:dyDescent="0.25">
      <c r="A218" s="10" t="s">
        <v>15</v>
      </c>
      <c r="B218" s="16" t="s">
        <v>16</v>
      </c>
      <c r="C218" s="7">
        <v>788632.3</v>
      </c>
      <c r="D218" s="25">
        <v>788882.3</v>
      </c>
      <c r="E218" s="28">
        <v>572556.80000000005</v>
      </c>
      <c r="F218" s="7">
        <v>455887.50000000006</v>
      </c>
      <c r="G218" s="9">
        <v>79.623104642194463</v>
      </c>
      <c r="H218" s="7">
        <v>57.789038998593334</v>
      </c>
      <c r="I218" s="7">
        <v>57.807358384889895</v>
      </c>
    </row>
    <row r="219" spans="1:9" ht="37.5" customHeight="1" x14ac:dyDescent="0.25">
      <c r="A219" s="2" t="s">
        <v>17</v>
      </c>
      <c r="B219" s="16" t="s">
        <v>18</v>
      </c>
      <c r="C219" s="7">
        <v>48723.299999999996</v>
      </c>
      <c r="D219" s="25">
        <v>48723.30000000001</v>
      </c>
      <c r="E219" s="28">
        <v>36081.500000000007</v>
      </c>
      <c r="F219" s="7">
        <v>25894.699999999997</v>
      </c>
      <c r="G219" s="9">
        <v>71.76724914429829</v>
      </c>
      <c r="H219" s="7">
        <v>53.146441230376411</v>
      </c>
      <c r="I219" s="7">
        <v>53.146441230376425</v>
      </c>
    </row>
    <row r="220" spans="1:9" ht="19.5" customHeight="1" x14ac:dyDescent="0.25">
      <c r="A220" s="2" t="s">
        <v>19</v>
      </c>
      <c r="B220" s="16" t="s">
        <v>20</v>
      </c>
      <c r="C220" s="7">
        <v>44696</v>
      </c>
      <c r="D220" s="25">
        <v>44716.700000000004</v>
      </c>
      <c r="E220" s="28">
        <v>35100.800000000003</v>
      </c>
      <c r="F220" s="7">
        <v>31793.199999999993</v>
      </c>
      <c r="G220" s="9">
        <v>90.576852949220509</v>
      </c>
      <c r="H220" s="7">
        <v>71.099164294324027</v>
      </c>
      <c r="I220" s="7">
        <v>71.132092357257903</v>
      </c>
    </row>
    <row r="221" spans="1:9" ht="15.75" customHeight="1" x14ac:dyDescent="0.25">
      <c r="A221" s="2" t="s">
        <v>21</v>
      </c>
      <c r="B221" s="16" t="s">
        <v>22</v>
      </c>
      <c r="C221" s="7">
        <v>31354.900000000005</v>
      </c>
      <c r="D221" s="25">
        <v>30706.500000000004</v>
      </c>
      <c r="E221" s="28">
        <v>13649</v>
      </c>
      <c r="F221" s="7">
        <v>10482.699999999999</v>
      </c>
      <c r="G221" s="9">
        <v>76.80196351381052</v>
      </c>
      <c r="H221" s="7">
        <v>34.138374611238653</v>
      </c>
      <c r="I221" s="7">
        <v>33.432414072441617</v>
      </c>
    </row>
    <row r="222" spans="1:9" ht="18" customHeight="1" x14ac:dyDescent="0.25">
      <c r="A222" s="2" t="s">
        <v>23</v>
      </c>
      <c r="B222" s="16" t="s">
        <v>24</v>
      </c>
      <c r="C222" s="7">
        <v>3813.7</v>
      </c>
      <c r="D222" s="25">
        <v>3783.7</v>
      </c>
      <c r="E222" s="28">
        <v>2843.7</v>
      </c>
      <c r="F222" s="7">
        <v>2336.8000000000002</v>
      </c>
      <c r="G222" s="9">
        <v>82.174631641875038</v>
      </c>
      <c r="H222" s="7">
        <v>61.759653249464819</v>
      </c>
      <c r="I222" s="7">
        <v>61.273828565435153</v>
      </c>
    </row>
    <row r="223" spans="1:9" ht="39" customHeight="1" x14ac:dyDescent="0.25">
      <c r="A223" s="2" t="s">
        <v>25</v>
      </c>
      <c r="B223" s="16" t="s">
        <v>26</v>
      </c>
      <c r="C223" s="26">
        <v>0</v>
      </c>
      <c r="D223" s="25">
        <v>0</v>
      </c>
      <c r="E223" s="28">
        <v>0</v>
      </c>
      <c r="F223" s="26">
        <v>0</v>
      </c>
      <c r="G223" s="9"/>
      <c r="H223" s="7"/>
      <c r="I223" s="7" t="e">
        <v>#DIV/0!</v>
      </c>
    </row>
    <row r="224" spans="1:9" ht="38.25" customHeight="1" x14ac:dyDescent="0.25">
      <c r="A224" s="3" t="s">
        <v>27</v>
      </c>
      <c r="B224" s="16" t="s">
        <v>28</v>
      </c>
      <c r="C224" s="7">
        <v>122481.50000000001</v>
      </c>
      <c r="D224" s="25">
        <v>123183.59999999998</v>
      </c>
      <c r="E224" s="28">
        <v>89417.39999999998</v>
      </c>
      <c r="F224" s="7">
        <v>66736.699999999983</v>
      </c>
      <c r="G224" s="9">
        <v>74.635026292421827</v>
      </c>
      <c r="H224" s="7">
        <v>54.176611172266433</v>
      </c>
      <c r="I224" s="7">
        <v>54.487167449778106</v>
      </c>
    </row>
    <row r="225" spans="1:9" ht="27.75" customHeight="1" x14ac:dyDescent="0.25">
      <c r="A225" s="17" t="s">
        <v>29</v>
      </c>
      <c r="B225" s="16" t="s">
        <v>30</v>
      </c>
      <c r="C225" s="7">
        <v>9593.1</v>
      </c>
      <c r="D225" s="25">
        <v>17317.599999999999</v>
      </c>
      <c r="E225" s="28">
        <v>17317.599999999999</v>
      </c>
      <c r="F225" s="7">
        <v>24052.1</v>
      </c>
      <c r="G225" s="9">
        <v>138.88818312006285</v>
      </c>
      <c r="H225" s="7">
        <v>138.88818312006285</v>
      </c>
      <c r="I225" s="7">
        <v>250.72291542879776</v>
      </c>
    </row>
    <row r="226" spans="1:9" ht="27" customHeight="1" x14ac:dyDescent="0.25">
      <c r="A226" s="18" t="s">
        <v>31</v>
      </c>
      <c r="B226" s="16" t="s">
        <v>32</v>
      </c>
      <c r="C226" s="27">
        <v>15967.8</v>
      </c>
      <c r="D226" s="25">
        <v>16891.400000000001</v>
      </c>
      <c r="E226" s="28">
        <v>10365.1</v>
      </c>
      <c r="F226" s="27">
        <v>8634</v>
      </c>
      <c r="G226" s="9">
        <v>83.298762192357046</v>
      </c>
      <c r="H226" s="7">
        <v>51.114768462057611</v>
      </c>
      <c r="I226" s="7">
        <v>54.07131852853869</v>
      </c>
    </row>
    <row r="227" spans="1:9" ht="24" customHeight="1" x14ac:dyDescent="0.25">
      <c r="A227" s="18" t="s">
        <v>33</v>
      </c>
      <c r="B227" s="16" t="s">
        <v>34</v>
      </c>
      <c r="C227" s="7">
        <v>13051</v>
      </c>
      <c r="D227" s="25">
        <v>15946</v>
      </c>
      <c r="E227" s="28">
        <v>12218.9</v>
      </c>
      <c r="F227" s="7">
        <v>8928.6999999999989</v>
      </c>
      <c r="G227" s="9">
        <v>73.072862532633863</v>
      </c>
      <c r="H227" s="7">
        <v>55.993352564906552</v>
      </c>
      <c r="I227" s="7">
        <v>68.413914642556122</v>
      </c>
    </row>
    <row r="228" spans="1:9" ht="15" customHeight="1" x14ac:dyDescent="0.25">
      <c r="A228" s="18" t="s">
        <v>35</v>
      </c>
      <c r="B228" s="16" t="s">
        <v>36</v>
      </c>
      <c r="C228" s="7">
        <v>6</v>
      </c>
      <c r="D228" s="25">
        <v>4.5999999999999996</v>
      </c>
      <c r="E228" s="28">
        <v>4.5999999999999996</v>
      </c>
      <c r="F228" s="7">
        <v>11.6</v>
      </c>
      <c r="G228" s="9">
        <v>252.17391304347828</v>
      </c>
      <c r="H228" s="7">
        <v>252.17391304347828</v>
      </c>
      <c r="I228" s="7">
        <v>193.33333333333334</v>
      </c>
    </row>
    <row r="229" spans="1:9" ht="14.25" customHeight="1" x14ac:dyDescent="0.25">
      <c r="A229" s="10" t="s">
        <v>37</v>
      </c>
      <c r="B229" s="16" t="s">
        <v>38</v>
      </c>
      <c r="C229" s="7">
        <v>0</v>
      </c>
      <c r="D229" s="25">
        <v>6769.0999999999995</v>
      </c>
      <c r="E229" s="28">
        <v>6310.7</v>
      </c>
      <c r="F229" s="7">
        <v>28017.8</v>
      </c>
      <c r="G229" s="9">
        <v>443.972934856672</v>
      </c>
      <c r="H229" s="7">
        <v>413.90731411856825</v>
      </c>
      <c r="I229" s="7"/>
    </row>
    <row r="230" spans="1:9" ht="16.5" customHeight="1" x14ac:dyDescent="0.25">
      <c r="A230" s="19" t="s">
        <v>39</v>
      </c>
      <c r="B230" s="5" t="s">
        <v>40</v>
      </c>
      <c r="C230" s="7">
        <v>0</v>
      </c>
      <c r="D230" s="25">
        <v>0</v>
      </c>
      <c r="E230" s="28">
        <v>0</v>
      </c>
      <c r="F230" s="7">
        <v>30.200000000000003</v>
      </c>
      <c r="G230" s="9"/>
      <c r="H230" s="7"/>
      <c r="I230" s="7"/>
    </row>
    <row r="231" spans="1:9" ht="14.25" customHeight="1" x14ac:dyDescent="0.25">
      <c r="A231" s="13" t="s">
        <v>41</v>
      </c>
      <c r="B231" s="20" t="s">
        <v>42</v>
      </c>
      <c r="C231" s="21">
        <v>3294234.4</v>
      </c>
      <c r="D231" s="21">
        <v>3547838.4999999995</v>
      </c>
      <c r="E231" s="21">
        <v>2770001.8999999994</v>
      </c>
      <c r="F231" s="21">
        <v>2196992.6</v>
      </c>
      <c r="G231" s="15">
        <v>79.31375787142963</v>
      </c>
      <c r="H231" s="12">
        <v>61.924819858626606</v>
      </c>
      <c r="I231" s="12">
        <v>66.692054457327018</v>
      </c>
    </row>
    <row r="232" spans="1:9" ht="42" customHeight="1" x14ac:dyDescent="0.25">
      <c r="A232" s="4" t="s">
        <v>43</v>
      </c>
      <c r="B232" s="22" t="s">
        <v>44</v>
      </c>
      <c r="C232" s="6">
        <v>3294234.4</v>
      </c>
      <c r="D232" s="25">
        <v>3522866.3</v>
      </c>
      <c r="E232" s="28">
        <v>2747529.6999999997</v>
      </c>
      <c r="F232" s="6">
        <v>2190786</v>
      </c>
      <c r="G232" s="9">
        <v>79.736572092378111</v>
      </c>
      <c r="H232" s="7">
        <v>62.187599909766661</v>
      </c>
      <c r="I232" s="7">
        <v>66.503646492186476</v>
      </c>
    </row>
    <row r="233" spans="1:9" ht="15.75" customHeight="1" x14ac:dyDescent="0.25">
      <c r="A233" s="4" t="s">
        <v>45</v>
      </c>
      <c r="B233" s="23" t="s">
        <v>46</v>
      </c>
      <c r="C233" s="7">
        <v>0</v>
      </c>
      <c r="D233" s="25">
        <v>28817.9</v>
      </c>
      <c r="E233" s="28">
        <v>26317.9</v>
      </c>
      <c r="F233" s="7">
        <v>10071.4</v>
      </c>
      <c r="G233" s="9">
        <v>38.268250886278921</v>
      </c>
      <c r="H233" s="7">
        <v>34.948417476637779</v>
      </c>
      <c r="I233" s="7"/>
    </row>
    <row r="234" spans="1:9" ht="54" customHeight="1" x14ac:dyDescent="0.25">
      <c r="A234" s="4" t="s">
        <v>49</v>
      </c>
      <c r="B234" s="8" t="s">
        <v>50</v>
      </c>
      <c r="C234" s="7">
        <v>0</v>
      </c>
      <c r="D234" s="25">
        <v>-3845.7</v>
      </c>
      <c r="E234" s="28">
        <v>-3845.7</v>
      </c>
      <c r="F234" s="7">
        <v>-3864.8</v>
      </c>
      <c r="G234" s="9">
        <v>100.49665860571548</v>
      </c>
      <c r="H234" s="7">
        <v>100.49665860571548</v>
      </c>
      <c r="I234" s="7"/>
    </row>
    <row r="235" spans="1:9" ht="15" customHeight="1" x14ac:dyDescent="0.25">
      <c r="A235" s="10"/>
      <c r="B235" s="11" t="s">
        <v>51</v>
      </c>
      <c r="C235" s="12">
        <v>4372554</v>
      </c>
      <c r="D235" s="12">
        <v>4644763.2999999989</v>
      </c>
      <c r="E235" s="12">
        <v>3565867.9999999995</v>
      </c>
      <c r="F235" s="12">
        <v>2859798.7</v>
      </c>
      <c r="G235" s="15">
        <v>80.199230594065753</v>
      </c>
      <c r="H235" s="12">
        <v>61.570386159398062</v>
      </c>
      <c r="I235" s="12">
        <v>65.403393531560724</v>
      </c>
    </row>
  </sheetData>
  <mergeCells count="34">
    <mergeCell ref="D4:D6"/>
    <mergeCell ref="G4:G6"/>
    <mergeCell ref="C4:C6"/>
    <mergeCell ref="A45:I45"/>
    <mergeCell ref="A29:I29"/>
    <mergeCell ref="I4:I6"/>
    <mergeCell ref="E4:E6"/>
    <mergeCell ref="A28:F28"/>
    <mergeCell ref="A7:I7"/>
    <mergeCell ref="A62:F62"/>
    <mergeCell ref="A98:I98"/>
    <mergeCell ref="A80:I80"/>
    <mergeCell ref="A1:I1"/>
    <mergeCell ref="A216:I216"/>
    <mergeCell ref="A200:I200"/>
    <mergeCell ref="A183:I183"/>
    <mergeCell ref="A166:I166"/>
    <mergeCell ref="A149:I149"/>
    <mergeCell ref="A131:I131"/>
    <mergeCell ref="H4:H6"/>
    <mergeCell ref="A215:F215"/>
    <mergeCell ref="A199:F199"/>
    <mergeCell ref="A165:F165"/>
    <mergeCell ref="F4:F6"/>
    <mergeCell ref="A2:F2"/>
    <mergeCell ref="A97:F97"/>
    <mergeCell ref="A113:F113"/>
    <mergeCell ref="B44:F44"/>
    <mergeCell ref="A182:F182"/>
    <mergeCell ref="A148:F148"/>
    <mergeCell ref="A63:I63"/>
    <mergeCell ref="A114:I114"/>
    <mergeCell ref="A79:F79"/>
    <mergeCell ref="A130:F1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topLeftCell="A119" workbookViewId="0">
      <selection activeCell="A115" sqref="A115:XFD115"/>
    </sheetView>
  </sheetViews>
  <sheetFormatPr defaultRowHeight="15" x14ac:dyDescent="0.25"/>
  <cols>
    <col min="2" max="2" width="35" customWidth="1"/>
    <col min="3" max="3" width="17.28515625" customWidth="1"/>
    <col min="4" max="4" width="14.140625" customWidth="1"/>
    <col min="6" max="6" width="15.85546875" customWidth="1"/>
    <col min="7" max="7" width="14.5703125" customWidth="1"/>
    <col min="9" max="9" width="16" hidden="1" customWidth="1"/>
    <col min="10" max="10" width="12.28515625" hidden="1" customWidth="1"/>
    <col min="11" max="11" width="15.140625" customWidth="1"/>
    <col min="12" max="12" width="13.7109375" hidden="1" customWidth="1"/>
    <col min="13" max="13" width="15.42578125" hidden="1" customWidth="1"/>
    <col min="14" max="14" width="19.7109375" customWidth="1"/>
    <col min="15" max="15" width="13.42578125" customWidth="1"/>
  </cols>
  <sheetData>
    <row r="1" spans="1:15" ht="15.75" x14ac:dyDescent="0.25">
      <c r="A1" s="173" t="s">
        <v>67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.75" thickBot="1" x14ac:dyDescent="0.3">
      <c r="A2" s="52"/>
      <c r="B2" s="53"/>
      <c r="C2" s="54"/>
      <c r="D2" s="55"/>
      <c r="E2" s="56"/>
      <c r="F2" s="57"/>
      <c r="G2" s="57"/>
      <c r="H2" s="58"/>
      <c r="I2" s="58"/>
      <c r="J2" s="58"/>
      <c r="K2" s="59"/>
      <c r="L2" s="60"/>
      <c r="M2" s="59"/>
      <c r="N2" s="61"/>
      <c r="O2" s="62"/>
    </row>
    <row r="3" spans="1:15" x14ac:dyDescent="0.25">
      <c r="A3" s="174" t="s">
        <v>68</v>
      </c>
      <c r="B3" s="176" t="s">
        <v>69</v>
      </c>
      <c r="C3" s="178" t="s">
        <v>70</v>
      </c>
      <c r="D3" s="178"/>
      <c r="E3" s="178"/>
      <c r="F3" s="179" t="s">
        <v>71</v>
      </c>
      <c r="G3" s="179"/>
      <c r="H3" s="179"/>
      <c r="I3" s="180" t="s">
        <v>72</v>
      </c>
      <c r="J3" s="181"/>
      <c r="K3" s="181"/>
      <c r="L3" s="181"/>
      <c r="M3" s="181"/>
      <c r="N3" s="181"/>
      <c r="O3" s="182"/>
    </row>
    <row r="4" spans="1:15" x14ac:dyDescent="0.25">
      <c r="A4" s="175"/>
      <c r="B4" s="177"/>
      <c r="C4" s="168" t="s">
        <v>73</v>
      </c>
      <c r="D4" s="168" t="s">
        <v>74</v>
      </c>
      <c r="E4" s="184" t="s">
        <v>75</v>
      </c>
      <c r="F4" s="168" t="s">
        <v>73</v>
      </c>
      <c r="G4" s="168" t="s">
        <v>74</v>
      </c>
      <c r="H4" s="169" t="s">
        <v>75</v>
      </c>
      <c r="I4" s="160" t="s">
        <v>76</v>
      </c>
      <c r="J4" s="160" t="s">
        <v>77</v>
      </c>
      <c r="K4" s="171" t="s">
        <v>73</v>
      </c>
      <c r="L4" s="160" t="s">
        <v>78</v>
      </c>
      <c r="M4" s="160" t="s">
        <v>77</v>
      </c>
      <c r="N4" s="161" t="s">
        <v>79</v>
      </c>
      <c r="O4" s="162" t="s">
        <v>75</v>
      </c>
    </row>
    <row r="5" spans="1:15" ht="48.75" customHeight="1" x14ac:dyDescent="0.25">
      <c r="A5" s="175"/>
      <c r="B5" s="177"/>
      <c r="C5" s="183"/>
      <c r="D5" s="168"/>
      <c r="E5" s="185"/>
      <c r="F5" s="183"/>
      <c r="G5" s="168"/>
      <c r="H5" s="170"/>
      <c r="I5" s="160"/>
      <c r="J5" s="160"/>
      <c r="K5" s="172"/>
      <c r="L5" s="160"/>
      <c r="M5" s="160"/>
      <c r="N5" s="161"/>
      <c r="O5" s="163"/>
    </row>
    <row r="6" spans="1:15" x14ac:dyDescent="0.25">
      <c r="A6" s="175"/>
      <c r="B6" s="164" t="s">
        <v>80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1:15" x14ac:dyDescent="0.25">
      <c r="A7" s="175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1:15" x14ac:dyDescent="0.25">
      <c r="A8" s="175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5"/>
    </row>
    <row r="9" spans="1:15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  <c r="M9" s="64"/>
      <c r="N9" s="64"/>
      <c r="O9" s="66"/>
    </row>
    <row r="10" spans="1:15" ht="20.25" customHeight="1" x14ac:dyDescent="0.25">
      <c r="A10" s="67" t="s">
        <v>81</v>
      </c>
      <c r="B10" s="68" t="s">
        <v>82</v>
      </c>
      <c r="C10" s="69">
        <f>SUM(C11:C18)</f>
        <v>491624.1</v>
      </c>
      <c r="D10" s="69">
        <f>SUM(D11:D18)</f>
        <v>231253.7</v>
      </c>
      <c r="E10" s="69">
        <f>D10/C10*100</f>
        <v>47.038723284720994</v>
      </c>
      <c r="F10" s="69">
        <f>F11+F12+F13+F14+F15+F17+F18+F16</f>
        <v>217457.8</v>
      </c>
      <c r="G10" s="69">
        <f>SUM(G11:G18)</f>
        <v>130131.70000000001</v>
      </c>
      <c r="H10" s="70">
        <f>G10/F10*100</f>
        <v>59.842277444175387</v>
      </c>
      <c r="I10" s="69">
        <f t="shared" ref="I10:N10" si="0">SUM(I11:I18)</f>
        <v>709081.89999999991</v>
      </c>
      <c r="J10" s="69">
        <f t="shared" si="0"/>
        <v>20379.8</v>
      </c>
      <c r="K10" s="69">
        <f t="shared" si="0"/>
        <v>688702.09999999986</v>
      </c>
      <c r="L10" s="69">
        <f t="shared" si="0"/>
        <v>361385.39999999997</v>
      </c>
      <c r="M10" s="69">
        <f t="shared" si="0"/>
        <v>5849.3</v>
      </c>
      <c r="N10" s="69">
        <f t="shared" si="0"/>
        <v>355536.1</v>
      </c>
      <c r="O10" s="71">
        <f>N10/K10*100</f>
        <v>51.624076650848025</v>
      </c>
    </row>
    <row r="11" spans="1:15" ht="33.75" customHeight="1" x14ac:dyDescent="0.25">
      <c r="A11" s="72" t="s">
        <v>83</v>
      </c>
      <c r="B11" s="73" t="s">
        <v>84</v>
      </c>
      <c r="C11" s="74">
        <v>4678.7</v>
      </c>
      <c r="D11" s="74">
        <v>2908.7</v>
      </c>
      <c r="E11" s="75">
        <f>D11/C11*100</f>
        <v>62.168978562421188</v>
      </c>
      <c r="F11" s="76">
        <v>44936.4</v>
      </c>
      <c r="G11" s="76">
        <v>29999.5</v>
      </c>
      <c r="H11" s="77">
        <f>G11/F11*100</f>
        <v>66.759909561068525</v>
      </c>
      <c r="I11" s="78">
        <f>C11+F11</f>
        <v>49615.1</v>
      </c>
      <c r="J11" s="79"/>
      <c r="K11" s="80">
        <f t="shared" ref="K11:K12" si="1">I11-J11</f>
        <v>49615.1</v>
      </c>
      <c r="L11" s="78">
        <f>D11+G11</f>
        <v>32908.199999999997</v>
      </c>
      <c r="M11" s="79"/>
      <c r="N11" s="80">
        <f>L11-M11</f>
        <v>32908.199999999997</v>
      </c>
      <c r="O11" s="81">
        <f t="shared" ref="O11:O104" si="2">N11/K11*100</f>
        <v>66.326985131542614</v>
      </c>
    </row>
    <row r="12" spans="1:15" ht="42" customHeight="1" x14ac:dyDescent="0.25">
      <c r="A12" s="72" t="s">
        <v>85</v>
      </c>
      <c r="B12" s="73" t="s">
        <v>86</v>
      </c>
      <c r="C12" s="74">
        <v>8538.4</v>
      </c>
      <c r="D12" s="74">
        <v>5923.8</v>
      </c>
      <c r="E12" s="75">
        <f t="shared" ref="E12:E20" si="3">D12/C12*100</f>
        <v>69.378337861894508</v>
      </c>
      <c r="F12" s="76">
        <v>0</v>
      </c>
      <c r="G12" s="76"/>
      <c r="H12" s="77">
        <v>0</v>
      </c>
      <c r="I12" s="78">
        <f t="shared" ref="I12:I75" si="4">C12+F12</f>
        <v>8538.4</v>
      </c>
      <c r="J12" s="79"/>
      <c r="K12" s="80">
        <f t="shared" si="1"/>
        <v>8538.4</v>
      </c>
      <c r="L12" s="78">
        <f t="shared" ref="L12:L75" si="5">D12+G12</f>
        <v>5923.8</v>
      </c>
      <c r="M12" s="79"/>
      <c r="N12" s="80">
        <f t="shared" ref="N12:N75" si="6">L12-M12</f>
        <v>5923.8</v>
      </c>
      <c r="O12" s="81">
        <f t="shared" si="2"/>
        <v>69.378337861894508</v>
      </c>
    </row>
    <row r="13" spans="1:15" ht="37.5" customHeight="1" x14ac:dyDescent="0.25">
      <c r="A13" s="72" t="s">
        <v>87</v>
      </c>
      <c r="B13" s="73" t="s">
        <v>88</v>
      </c>
      <c r="C13" s="74">
        <v>175485.6</v>
      </c>
      <c r="D13" s="74">
        <v>95124</v>
      </c>
      <c r="E13" s="75">
        <f t="shared" si="3"/>
        <v>54.206157086393411</v>
      </c>
      <c r="F13" s="76">
        <v>122784.5</v>
      </c>
      <c r="G13" s="76">
        <v>81700.100000000006</v>
      </c>
      <c r="H13" s="77">
        <f>G13/F13*100</f>
        <v>66.539424764526473</v>
      </c>
      <c r="I13" s="78">
        <f t="shared" si="4"/>
        <v>298270.09999999998</v>
      </c>
      <c r="J13" s="79">
        <v>6300</v>
      </c>
      <c r="K13" s="80">
        <f>I13-J13</f>
        <v>291970.09999999998</v>
      </c>
      <c r="L13" s="78">
        <f t="shared" si="5"/>
        <v>176824.1</v>
      </c>
      <c r="M13" s="79">
        <v>3150</v>
      </c>
      <c r="N13" s="80">
        <f t="shared" si="6"/>
        <v>173674.1</v>
      </c>
      <c r="O13" s="81">
        <f t="shared" si="2"/>
        <v>59.483522456580317</v>
      </c>
    </row>
    <row r="14" spans="1:15" ht="16.5" customHeight="1" x14ac:dyDescent="0.25">
      <c r="A14" s="72" t="s">
        <v>89</v>
      </c>
      <c r="B14" s="73" t="s">
        <v>90</v>
      </c>
      <c r="C14" s="74">
        <v>13.1</v>
      </c>
      <c r="D14" s="74"/>
      <c r="E14" s="75">
        <f t="shared" si="3"/>
        <v>0</v>
      </c>
      <c r="F14" s="76">
        <v>0</v>
      </c>
      <c r="G14" s="76"/>
      <c r="H14" s="77">
        <v>0</v>
      </c>
      <c r="I14" s="78">
        <f t="shared" si="4"/>
        <v>13.1</v>
      </c>
      <c r="J14" s="79"/>
      <c r="K14" s="80">
        <f t="shared" ref="K14:K77" si="7">I14-J14</f>
        <v>13.1</v>
      </c>
      <c r="L14" s="78">
        <f t="shared" si="5"/>
        <v>0</v>
      </c>
      <c r="M14" s="79"/>
      <c r="N14" s="80">
        <f t="shared" si="6"/>
        <v>0</v>
      </c>
      <c r="O14" s="81">
        <f t="shared" si="2"/>
        <v>0</v>
      </c>
    </row>
    <row r="15" spans="1:15" ht="31.5" customHeight="1" x14ac:dyDescent="0.25">
      <c r="A15" s="72" t="s">
        <v>91</v>
      </c>
      <c r="B15" s="73" t="s">
        <v>92</v>
      </c>
      <c r="C15" s="74">
        <v>34572</v>
      </c>
      <c r="D15" s="74">
        <v>20852.3</v>
      </c>
      <c r="E15" s="75">
        <f t="shared" si="3"/>
        <v>60.315573296309154</v>
      </c>
      <c r="F15" s="76">
        <v>0</v>
      </c>
      <c r="G15" s="76"/>
      <c r="H15" s="77">
        <v>0</v>
      </c>
      <c r="I15" s="78">
        <f t="shared" si="4"/>
        <v>34572</v>
      </c>
      <c r="J15" s="79"/>
      <c r="K15" s="80">
        <f t="shared" si="7"/>
        <v>34572</v>
      </c>
      <c r="L15" s="78">
        <f t="shared" si="5"/>
        <v>20852.3</v>
      </c>
      <c r="M15" s="79"/>
      <c r="N15" s="80">
        <f t="shared" si="6"/>
        <v>20852.3</v>
      </c>
      <c r="O15" s="81">
        <f t="shared" si="2"/>
        <v>60.315573296309154</v>
      </c>
    </row>
    <row r="16" spans="1:15" ht="38.25" customHeight="1" x14ac:dyDescent="0.25">
      <c r="A16" s="72" t="s">
        <v>93</v>
      </c>
      <c r="B16" s="73" t="s">
        <v>94</v>
      </c>
      <c r="C16" s="74"/>
      <c r="D16" s="74"/>
      <c r="E16" s="75"/>
      <c r="F16" s="76">
        <v>1362.3</v>
      </c>
      <c r="G16" s="76">
        <v>1362.3</v>
      </c>
      <c r="H16" s="77">
        <f>G16/F16*100</f>
        <v>100</v>
      </c>
      <c r="I16" s="78">
        <f t="shared" si="4"/>
        <v>1362.3</v>
      </c>
      <c r="J16" s="79"/>
      <c r="K16" s="80">
        <f t="shared" si="7"/>
        <v>1362.3</v>
      </c>
      <c r="L16" s="78">
        <f t="shared" si="5"/>
        <v>1362.3</v>
      </c>
      <c r="M16" s="79"/>
      <c r="N16" s="80">
        <f t="shared" si="6"/>
        <v>1362.3</v>
      </c>
      <c r="O16" s="81">
        <f t="shared" si="2"/>
        <v>100</v>
      </c>
    </row>
    <row r="17" spans="1:15" ht="16.5" customHeight="1" x14ac:dyDescent="0.25">
      <c r="A17" s="82" t="s">
        <v>95</v>
      </c>
      <c r="B17" s="73" t="s">
        <v>96</v>
      </c>
      <c r="C17" s="74">
        <v>12442</v>
      </c>
      <c r="D17" s="74">
        <v>0</v>
      </c>
      <c r="E17" s="75">
        <f t="shared" si="3"/>
        <v>0</v>
      </c>
      <c r="F17" s="76">
        <v>431.1</v>
      </c>
      <c r="G17" s="76"/>
      <c r="H17" s="77">
        <f>G17/F17*100</f>
        <v>0</v>
      </c>
      <c r="I17" s="78">
        <f t="shared" si="4"/>
        <v>12873.1</v>
      </c>
      <c r="J17" s="79"/>
      <c r="K17" s="80">
        <f t="shared" si="7"/>
        <v>12873.1</v>
      </c>
      <c r="L17" s="78">
        <f t="shared" si="5"/>
        <v>0</v>
      </c>
      <c r="M17" s="79"/>
      <c r="N17" s="80">
        <f t="shared" si="6"/>
        <v>0</v>
      </c>
      <c r="O17" s="81">
        <f t="shared" si="2"/>
        <v>0</v>
      </c>
    </row>
    <row r="18" spans="1:15" ht="38.25" customHeight="1" x14ac:dyDescent="0.25">
      <c r="A18" s="72" t="s">
        <v>97</v>
      </c>
      <c r="B18" s="73" t="s">
        <v>98</v>
      </c>
      <c r="C18" s="74">
        <v>255894.3</v>
      </c>
      <c r="D18" s="74">
        <v>106444.9</v>
      </c>
      <c r="E18" s="75">
        <f t="shared" si="3"/>
        <v>41.597214162253707</v>
      </c>
      <c r="F18" s="76">
        <v>47943.5</v>
      </c>
      <c r="G18" s="76">
        <v>17069.8</v>
      </c>
      <c r="H18" s="77">
        <f>G18/F18*100</f>
        <v>35.603992199151079</v>
      </c>
      <c r="I18" s="78">
        <f t="shared" si="4"/>
        <v>303837.8</v>
      </c>
      <c r="J18" s="79">
        <v>14079.8</v>
      </c>
      <c r="K18" s="80">
        <f t="shared" si="7"/>
        <v>289758</v>
      </c>
      <c r="L18" s="78">
        <f t="shared" si="5"/>
        <v>123514.7</v>
      </c>
      <c r="M18" s="83">
        <v>2699.3</v>
      </c>
      <c r="N18" s="80">
        <f t="shared" si="6"/>
        <v>120815.4</v>
      </c>
      <c r="O18" s="81">
        <f t="shared" si="2"/>
        <v>41.695276748182962</v>
      </c>
    </row>
    <row r="19" spans="1:15" ht="15" customHeight="1" x14ac:dyDescent="0.25">
      <c r="A19" s="67" t="s">
        <v>99</v>
      </c>
      <c r="B19" s="68" t="s">
        <v>100</v>
      </c>
      <c r="C19" s="69">
        <f t="shared" ref="C19:N19" si="8">C20</f>
        <v>3955.3</v>
      </c>
      <c r="D19" s="69">
        <f t="shared" si="8"/>
        <v>2053.1999999999998</v>
      </c>
      <c r="E19" s="69">
        <f t="shared" si="8"/>
        <v>51.910095315146755</v>
      </c>
      <c r="F19" s="69">
        <f t="shared" si="8"/>
        <v>3723</v>
      </c>
      <c r="G19" s="69">
        <f t="shared" si="8"/>
        <v>2006.1</v>
      </c>
      <c r="H19" s="84">
        <f t="shared" si="8"/>
        <v>53.883964544721998</v>
      </c>
      <c r="I19" s="69">
        <f>I20</f>
        <v>7678.3</v>
      </c>
      <c r="J19" s="69">
        <f>J20</f>
        <v>3723</v>
      </c>
      <c r="K19" s="69">
        <f>K20</f>
        <v>3955.3</v>
      </c>
      <c r="L19" s="69">
        <f t="shared" si="8"/>
        <v>4059.2999999999997</v>
      </c>
      <c r="M19" s="69">
        <f>M20</f>
        <v>2053.1999999999998</v>
      </c>
      <c r="N19" s="69">
        <f t="shared" si="8"/>
        <v>2006.1</v>
      </c>
      <c r="O19" s="85">
        <f t="shared" si="2"/>
        <v>50.719288043890472</v>
      </c>
    </row>
    <row r="20" spans="1:15" ht="16.5" customHeight="1" x14ac:dyDescent="0.25">
      <c r="A20" s="72" t="s">
        <v>101</v>
      </c>
      <c r="B20" s="73" t="s">
        <v>102</v>
      </c>
      <c r="C20" s="74">
        <v>3955.3</v>
      </c>
      <c r="D20" s="74">
        <v>2053.1999999999998</v>
      </c>
      <c r="E20" s="75">
        <f t="shared" si="3"/>
        <v>51.910095315146755</v>
      </c>
      <c r="F20" s="76">
        <v>3723</v>
      </c>
      <c r="G20" s="76">
        <v>2006.1</v>
      </c>
      <c r="H20" s="77">
        <f t="shared" ref="H20:H26" si="9">G20/F20*100</f>
        <v>53.883964544721998</v>
      </c>
      <c r="I20" s="78">
        <f t="shared" si="4"/>
        <v>7678.3</v>
      </c>
      <c r="J20" s="79">
        <v>3723</v>
      </c>
      <c r="K20" s="80">
        <f t="shared" si="7"/>
        <v>3955.3</v>
      </c>
      <c r="L20" s="78">
        <f t="shared" si="5"/>
        <v>4059.2999999999997</v>
      </c>
      <c r="M20" s="79">
        <v>2053.1999999999998</v>
      </c>
      <c r="N20" s="80">
        <f t="shared" si="6"/>
        <v>2006.1</v>
      </c>
      <c r="O20" s="81">
        <f t="shared" si="2"/>
        <v>50.719288043890472</v>
      </c>
    </row>
    <row r="21" spans="1:15" ht="62.25" customHeight="1" x14ac:dyDescent="0.25">
      <c r="A21" s="67" t="s">
        <v>103</v>
      </c>
      <c r="B21" s="86" t="s">
        <v>104</v>
      </c>
      <c r="C21" s="69">
        <f>C23+C24+C22</f>
        <v>31627.1</v>
      </c>
      <c r="D21" s="69">
        <f>D23+D24+D22</f>
        <v>16664.5</v>
      </c>
      <c r="E21" s="87">
        <f>D21/C21*100</f>
        <v>52.690572325632132</v>
      </c>
      <c r="F21" s="87">
        <f>F23+F24+F22</f>
        <v>20169.400000000001</v>
      </c>
      <c r="G21" s="87">
        <f>G23+G24+G22</f>
        <v>12527.500000000002</v>
      </c>
      <c r="H21" s="87">
        <f t="shared" si="9"/>
        <v>62.111416303905919</v>
      </c>
      <c r="I21" s="87">
        <f t="shared" ref="I21:N21" si="10">SUM(I22:I24)</f>
        <v>51796.499999999993</v>
      </c>
      <c r="J21" s="87">
        <f t="shared" si="10"/>
        <v>14368.7</v>
      </c>
      <c r="K21" s="87">
        <f t="shared" si="10"/>
        <v>37427.799999999996</v>
      </c>
      <c r="L21" s="87">
        <f t="shared" si="10"/>
        <v>29192.000000000004</v>
      </c>
      <c r="M21" s="87">
        <f t="shared" si="10"/>
        <v>9101.4000000000015</v>
      </c>
      <c r="N21" s="87">
        <f t="shared" si="10"/>
        <v>20090.600000000002</v>
      </c>
      <c r="O21" s="88">
        <f>N21/K21*100</f>
        <v>53.678281918787654</v>
      </c>
    </row>
    <row r="22" spans="1:15" x14ac:dyDescent="0.25">
      <c r="A22" s="82" t="s">
        <v>105</v>
      </c>
      <c r="B22" s="73" t="s">
        <v>106</v>
      </c>
      <c r="C22" s="74">
        <v>5702.7</v>
      </c>
      <c r="D22" s="74">
        <v>3112.6</v>
      </c>
      <c r="E22" s="75">
        <f t="shared" ref="E22:E116" si="11">D22/C22*100</f>
        <v>54.581163308608204</v>
      </c>
      <c r="F22" s="76">
        <v>915.9</v>
      </c>
      <c r="G22" s="76">
        <v>411.6</v>
      </c>
      <c r="H22" s="77">
        <f t="shared" si="9"/>
        <v>44.939403865050778</v>
      </c>
      <c r="I22" s="78">
        <f t="shared" si="4"/>
        <v>6618.5999999999995</v>
      </c>
      <c r="J22" s="79">
        <v>915.9</v>
      </c>
      <c r="K22" s="80">
        <f t="shared" si="7"/>
        <v>5702.7</v>
      </c>
      <c r="L22" s="78">
        <f t="shared" si="5"/>
        <v>3524.2</v>
      </c>
      <c r="M22" s="79">
        <v>474.5</v>
      </c>
      <c r="N22" s="80">
        <f t="shared" si="6"/>
        <v>3049.7</v>
      </c>
      <c r="O22" s="81">
        <f>N22/K22*100</f>
        <v>53.478177003875359</v>
      </c>
    </row>
    <row r="23" spans="1:15" ht="36" customHeight="1" x14ac:dyDescent="0.25">
      <c r="A23" s="89" t="s">
        <v>107</v>
      </c>
      <c r="B23" s="73" t="s">
        <v>108</v>
      </c>
      <c r="C23" s="74">
        <v>24290.3</v>
      </c>
      <c r="D23" s="74">
        <v>13499.7</v>
      </c>
      <c r="E23" s="75">
        <f t="shared" si="11"/>
        <v>55.576505848013412</v>
      </c>
      <c r="F23" s="76">
        <v>18915.400000000001</v>
      </c>
      <c r="G23" s="76">
        <v>12027.2</v>
      </c>
      <c r="H23" s="77">
        <f t="shared" si="9"/>
        <v>63.584169512672219</v>
      </c>
      <c r="I23" s="78">
        <f t="shared" si="4"/>
        <v>43205.7</v>
      </c>
      <c r="J23" s="79">
        <v>13216.2</v>
      </c>
      <c r="K23" s="80">
        <f t="shared" si="7"/>
        <v>29989.499999999996</v>
      </c>
      <c r="L23" s="78">
        <f t="shared" si="5"/>
        <v>25526.9</v>
      </c>
      <c r="M23" s="79">
        <v>8574.7000000000007</v>
      </c>
      <c r="N23" s="80">
        <f t="shared" si="6"/>
        <v>16952.2</v>
      </c>
      <c r="O23" s="81">
        <f t="shared" ref="O23:O24" si="12">N23/K23*100</f>
        <v>56.527117824571938</v>
      </c>
    </row>
    <row r="24" spans="1:15" ht="54.75" customHeight="1" x14ac:dyDescent="0.25">
      <c r="A24" s="82" t="s">
        <v>109</v>
      </c>
      <c r="B24" s="73" t="s">
        <v>110</v>
      </c>
      <c r="C24" s="74">
        <v>1634.1</v>
      </c>
      <c r="D24" s="74">
        <v>52.2</v>
      </c>
      <c r="E24" s="75">
        <f t="shared" si="11"/>
        <v>3.1944189462089225</v>
      </c>
      <c r="F24" s="76">
        <v>338.1</v>
      </c>
      <c r="G24" s="76">
        <v>88.7</v>
      </c>
      <c r="H24" s="77">
        <f t="shared" si="9"/>
        <v>26.234841762792072</v>
      </c>
      <c r="I24" s="78">
        <f t="shared" si="4"/>
        <v>1972.1999999999998</v>
      </c>
      <c r="J24" s="79">
        <v>236.6</v>
      </c>
      <c r="K24" s="80">
        <f t="shared" si="7"/>
        <v>1735.6</v>
      </c>
      <c r="L24" s="78">
        <f t="shared" si="5"/>
        <v>140.9</v>
      </c>
      <c r="M24" s="79">
        <v>52.2</v>
      </c>
      <c r="N24" s="80">
        <f t="shared" si="6"/>
        <v>88.7</v>
      </c>
      <c r="O24" s="81">
        <f t="shared" si="12"/>
        <v>5.1106245678727822</v>
      </c>
    </row>
    <row r="25" spans="1:15" ht="18" customHeight="1" x14ac:dyDescent="0.25">
      <c r="A25" s="67" t="s">
        <v>111</v>
      </c>
      <c r="B25" s="68" t="s">
        <v>112</v>
      </c>
      <c r="C25" s="69">
        <f>SUM(C26:C49)</f>
        <v>168190.5</v>
      </c>
      <c r="D25" s="69">
        <f>SUM(D26:D49)</f>
        <v>92743.4</v>
      </c>
      <c r="E25" s="69">
        <f>D25/C25*100</f>
        <v>55.141877811172449</v>
      </c>
      <c r="F25" s="69">
        <f>SUM(F26:F49)</f>
        <v>108580.3</v>
      </c>
      <c r="G25" s="69">
        <f>SUM(G26:G49)</f>
        <v>50856.5</v>
      </c>
      <c r="H25" s="70">
        <f t="shared" si="9"/>
        <v>46.837686025918146</v>
      </c>
      <c r="I25" s="69">
        <f t="shared" ref="I25:N25" si="13">SUM(I26:I49)</f>
        <v>276770.80000000005</v>
      </c>
      <c r="J25" s="69">
        <f t="shared" si="13"/>
        <v>34057.800000000003</v>
      </c>
      <c r="K25" s="69">
        <f t="shared" si="13"/>
        <v>242712.99999999997</v>
      </c>
      <c r="L25" s="69">
        <f t="shared" si="13"/>
        <v>143599.90000000002</v>
      </c>
      <c r="M25" s="69">
        <f t="shared" si="13"/>
        <v>17098</v>
      </c>
      <c r="N25" s="69">
        <f t="shared" si="13"/>
        <v>126501.90000000002</v>
      </c>
      <c r="O25" s="71">
        <f t="shared" si="2"/>
        <v>52.119952371731237</v>
      </c>
    </row>
    <row r="26" spans="1:15" ht="69" customHeight="1" x14ac:dyDescent="0.25">
      <c r="A26" s="82" t="s">
        <v>113</v>
      </c>
      <c r="B26" s="90" t="s">
        <v>114</v>
      </c>
      <c r="C26" s="74">
        <v>20572.8</v>
      </c>
      <c r="D26" s="74">
        <v>11258.6</v>
      </c>
      <c r="E26" s="75">
        <f t="shared" si="11"/>
        <v>54.725657178410337</v>
      </c>
      <c r="F26" s="74">
        <v>9610.5</v>
      </c>
      <c r="G26" s="76">
        <v>7806.4</v>
      </c>
      <c r="H26" s="77">
        <f t="shared" si="9"/>
        <v>81.227823734457104</v>
      </c>
      <c r="I26" s="78">
        <f t="shared" si="4"/>
        <v>30183.3</v>
      </c>
      <c r="J26" s="79">
        <v>9610.5</v>
      </c>
      <c r="K26" s="80">
        <f t="shared" si="7"/>
        <v>20572.8</v>
      </c>
      <c r="L26" s="78">
        <f t="shared" si="5"/>
        <v>19065</v>
      </c>
      <c r="M26" s="79">
        <v>9251.7000000000007</v>
      </c>
      <c r="N26" s="80">
        <f t="shared" si="6"/>
        <v>9813.2999999999993</v>
      </c>
      <c r="O26" s="81">
        <f t="shared" si="2"/>
        <v>47.700361642557162</v>
      </c>
    </row>
    <row r="27" spans="1:15" ht="21.75" customHeight="1" x14ac:dyDescent="0.25">
      <c r="A27" s="72" t="s">
        <v>115</v>
      </c>
      <c r="B27" s="73" t="s">
        <v>116</v>
      </c>
      <c r="C27" s="74">
        <v>42873.4</v>
      </c>
      <c r="D27" s="74">
        <v>36586</v>
      </c>
      <c r="E27" s="75">
        <f t="shared" si="11"/>
        <v>85.334962937392405</v>
      </c>
      <c r="F27" s="76">
        <v>111</v>
      </c>
      <c r="G27" s="76"/>
      <c r="H27" s="77">
        <v>0</v>
      </c>
      <c r="I27" s="78">
        <f t="shared" si="4"/>
        <v>42984.4</v>
      </c>
      <c r="J27" s="79">
        <v>111</v>
      </c>
      <c r="K27" s="80">
        <f t="shared" si="7"/>
        <v>42873.4</v>
      </c>
      <c r="L27" s="78">
        <f t="shared" si="5"/>
        <v>36586</v>
      </c>
      <c r="M27" s="79"/>
      <c r="N27" s="80">
        <f t="shared" si="6"/>
        <v>36586</v>
      </c>
      <c r="O27" s="81">
        <f t="shared" si="2"/>
        <v>85.334962937392405</v>
      </c>
    </row>
    <row r="28" spans="1:15" ht="21.75" customHeight="1" x14ac:dyDescent="0.25">
      <c r="A28" s="72" t="s">
        <v>117</v>
      </c>
      <c r="B28" s="73" t="s">
        <v>118</v>
      </c>
      <c r="C28" s="74">
        <v>7000</v>
      </c>
      <c r="D28" s="74">
        <v>1288.9000000000001</v>
      </c>
      <c r="E28" s="75">
        <f t="shared" si="11"/>
        <v>18.412857142857145</v>
      </c>
      <c r="F28" s="76">
        <v>0</v>
      </c>
      <c r="G28" s="76"/>
      <c r="H28" s="77">
        <v>0</v>
      </c>
      <c r="I28" s="78">
        <f t="shared" si="4"/>
        <v>7000</v>
      </c>
      <c r="J28" s="79"/>
      <c r="K28" s="80">
        <f t="shared" si="7"/>
        <v>7000</v>
      </c>
      <c r="L28" s="78">
        <f t="shared" si="5"/>
        <v>1288.9000000000001</v>
      </c>
      <c r="M28" s="79"/>
      <c r="N28" s="80">
        <f t="shared" si="6"/>
        <v>1288.9000000000001</v>
      </c>
      <c r="O28" s="81">
        <f t="shared" si="2"/>
        <v>18.412857142857145</v>
      </c>
    </row>
    <row r="29" spans="1:15" ht="49.5" customHeight="1" x14ac:dyDescent="0.25">
      <c r="A29" s="72" t="s">
        <v>117</v>
      </c>
      <c r="B29" s="73" t="s">
        <v>119</v>
      </c>
      <c r="C29" s="74">
        <v>18607</v>
      </c>
      <c r="D29" s="74">
        <v>13707.5</v>
      </c>
      <c r="E29" s="75">
        <f t="shared" si="11"/>
        <v>73.668511850378891</v>
      </c>
      <c r="F29" s="76">
        <v>14395.7</v>
      </c>
      <c r="G29" s="76">
        <v>8316.7000000000007</v>
      </c>
      <c r="H29" s="77">
        <f>G29/F29*100</f>
        <v>57.772112505817709</v>
      </c>
      <c r="I29" s="78">
        <f t="shared" si="4"/>
        <v>33002.699999999997</v>
      </c>
      <c r="J29" s="79">
        <v>2107</v>
      </c>
      <c r="K29" s="80">
        <f t="shared" si="7"/>
        <v>30895.699999999997</v>
      </c>
      <c r="L29" s="78">
        <f t="shared" si="5"/>
        <v>22024.2</v>
      </c>
      <c r="M29" s="79">
        <v>1053.5</v>
      </c>
      <c r="N29" s="80">
        <f t="shared" si="6"/>
        <v>20970.7</v>
      </c>
      <c r="O29" s="81">
        <f t="shared" si="2"/>
        <v>67.875788540152854</v>
      </c>
    </row>
    <row r="30" spans="1:15" ht="26.25" customHeight="1" x14ac:dyDescent="0.25">
      <c r="A30" s="72" t="s">
        <v>117</v>
      </c>
      <c r="B30" s="73" t="s">
        <v>120</v>
      </c>
      <c r="C30" s="74">
        <v>21500</v>
      </c>
      <c r="D30" s="74">
        <v>9481.7000000000007</v>
      </c>
      <c r="E30" s="75">
        <f t="shared" si="11"/>
        <v>44.100930232558142</v>
      </c>
      <c r="F30" s="76">
        <v>0</v>
      </c>
      <c r="G30" s="76"/>
      <c r="H30" s="77">
        <v>0</v>
      </c>
      <c r="I30" s="78">
        <f t="shared" si="4"/>
        <v>21500</v>
      </c>
      <c r="J30" s="79"/>
      <c r="K30" s="80">
        <f t="shared" si="7"/>
        <v>21500</v>
      </c>
      <c r="L30" s="78">
        <f t="shared" si="5"/>
        <v>9481.7000000000007</v>
      </c>
      <c r="M30" s="79"/>
      <c r="N30" s="80">
        <f t="shared" si="6"/>
        <v>9481.7000000000007</v>
      </c>
      <c r="O30" s="81">
        <f t="shared" si="2"/>
        <v>44.100930232558142</v>
      </c>
    </row>
    <row r="31" spans="1:15" ht="58.5" hidden="1" customHeight="1" x14ac:dyDescent="0.25">
      <c r="A31" s="72" t="s">
        <v>121</v>
      </c>
      <c r="B31" s="91" t="s">
        <v>122</v>
      </c>
      <c r="C31" s="74"/>
      <c r="D31" s="74"/>
      <c r="E31" s="75"/>
      <c r="F31" s="76"/>
      <c r="G31" s="76"/>
      <c r="H31" s="77"/>
      <c r="I31" s="78">
        <f t="shared" si="4"/>
        <v>0</v>
      </c>
      <c r="J31" s="79"/>
      <c r="K31" s="80">
        <f t="shared" si="7"/>
        <v>0</v>
      </c>
      <c r="L31" s="78">
        <f t="shared" si="5"/>
        <v>0</v>
      </c>
      <c r="M31" s="79"/>
      <c r="N31" s="80">
        <f t="shared" si="6"/>
        <v>0</v>
      </c>
      <c r="O31" s="81"/>
    </row>
    <row r="32" spans="1:15" ht="85.5" hidden="1" customHeight="1" x14ac:dyDescent="0.25">
      <c r="A32" s="82" t="s">
        <v>121</v>
      </c>
      <c r="B32" s="91" t="s">
        <v>123</v>
      </c>
      <c r="C32" s="74"/>
      <c r="D32" s="74"/>
      <c r="E32" s="75"/>
      <c r="F32" s="76"/>
      <c r="G32" s="76"/>
      <c r="H32" s="77"/>
      <c r="I32" s="78">
        <f t="shared" si="4"/>
        <v>0</v>
      </c>
      <c r="J32" s="79"/>
      <c r="K32" s="80">
        <f t="shared" si="7"/>
        <v>0</v>
      </c>
      <c r="L32" s="78">
        <f t="shared" si="5"/>
        <v>0</v>
      </c>
      <c r="M32" s="79"/>
      <c r="N32" s="80">
        <f t="shared" si="6"/>
        <v>0</v>
      </c>
      <c r="O32" s="81"/>
    </row>
    <row r="33" spans="1:15" ht="73.5" customHeight="1" x14ac:dyDescent="0.25">
      <c r="A33" s="82" t="s">
        <v>121</v>
      </c>
      <c r="B33" s="73" t="s">
        <v>124</v>
      </c>
      <c r="C33" s="74">
        <v>15718.5</v>
      </c>
      <c r="D33" s="74">
        <v>6632.1</v>
      </c>
      <c r="E33" s="75">
        <f t="shared" si="11"/>
        <v>42.192957343257945</v>
      </c>
      <c r="F33" s="76">
        <v>14601</v>
      </c>
      <c r="G33" s="76">
        <v>5405.9</v>
      </c>
      <c r="H33" s="77">
        <f>G33/F33*100</f>
        <v>37.02417642627217</v>
      </c>
      <c r="I33" s="78">
        <f t="shared" si="4"/>
        <v>30319.5</v>
      </c>
      <c r="J33" s="79">
        <v>15245</v>
      </c>
      <c r="K33" s="80">
        <f t="shared" si="7"/>
        <v>15074.5</v>
      </c>
      <c r="L33" s="78">
        <f t="shared" si="5"/>
        <v>12038</v>
      </c>
      <c r="M33" s="79">
        <v>6335.9</v>
      </c>
      <c r="N33" s="80">
        <f t="shared" si="6"/>
        <v>5702.1</v>
      </c>
      <c r="O33" s="81">
        <f t="shared" si="2"/>
        <v>37.826130219907796</v>
      </c>
    </row>
    <row r="34" spans="1:15" ht="95.25" customHeight="1" x14ac:dyDescent="0.25">
      <c r="A34" s="82" t="s">
        <v>121</v>
      </c>
      <c r="B34" s="73" t="s">
        <v>125</v>
      </c>
      <c r="C34" s="74">
        <v>210</v>
      </c>
      <c r="D34" s="74">
        <v>40</v>
      </c>
      <c r="E34" s="75">
        <f t="shared" si="11"/>
        <v>19.047619047619047</v>
      </c>
      <c r="F34" s="76"/>
      <c r="G34" s="76"/>
      <c r="H34" s="77"/>
      <c r="I34" s="78">
        <f t="shared" si="4"/>
        <v>210</v>
      </c>
      <c r="J34" s="79"/>
      <c r="K34" s="80">
        <f t="shared" si="7"/>
        <v>210</v>
      </c>
      <c r="L34" s="78">
        <f t="shared" si="5"/>
        <v>40</v>
      </c>
      <c r="M34" s="79"/>
      <c r="N34" s="80">
        <f t="shared" si="6"/>
        <v>40</v>
      </c>
      <c r="O34" s="81">
        <f t="shared" si="2"/>
        <v>19.047619047619047</v>
      </c>
    </row>
    <row r="35" spans="1:15" ht="48" customHeight="1" x14ac:dyDescent="0.25">
      <c r="A35" s="82" t="s">
        <v>121</v>
      </c>
      <c r="B35" s="73" t="s">
        <v>126</v>
      </c>
      <c r="C35" s="74"/>
      <c r="D35" s="74"/>
      <c r="E35" s="75"/>
      <c r="F35" s="76">
        <v>4754.8999999999996</v>
      </c>
      <c r="G35" s="76">
        <v>2170.1</v>
      </c>
      <c r="H35" s="77">
        <f t="shared" ref="H35:H41" si="14">G35/F35*100</f>
        <v>45.639235315148582</v>
      </c>
      <c r="I35" s="78">
        <f t="shared" si="4"/>
        <v>4754.8999999999996</v>
      </c>
      <c r="J35" s="79"/>
      <c r="K35" s="80">
        <f t="shared" si="7"/>
        <v>4754.8999999999996</v>
      </c>
      <c r="L35" s="78">
        <f t="shared" si="5"/>
        <v>2170.1</v>
      </c>
      <c r="M35" s="79"/>
      <c r="N35" s="80">
        <f t="shared" si="6"/>
        <v>2170.1</v>
      </c>
      <c r="O35" s="81">
        <f t="shared" si="2"/>
        <v>45.639235315148582</v>
      </c>
    </row>
    <row r="36" spans="1:15" ht="111.75" customHeight="1" x14ac:dyDescent="0.25">
      <c r="A36" s="82" t="s">
        <v>121</v>
      </c>
      <c r="B36" s="73" t="s">
        <v>127</v>
      </c>
      <c r="C36" s="74">
        <v>5749.3</v>
      </c>
      <c r="D36" s="74"/>
      <c r="E36" s="75">
        <f t="shared" si="11"/>
        <v>0</v>
      </c>
      <c r="F36" s="76">
        <v>5749.3</v>
      </c>
      <c r="G36" s="76"/>
      <c r="H36" s="77">
        <f t="shared" si="14"/>
        <v>0</v>
      </c>
      <c r="I36" s="78">
        <f t="shared" si="4"/>
        <v>11498.6</v>
      </c>
      <c r="J36" s="79">
        <v>5749.3</v>
      </c>
      <c r="K36" s="80">
        <f t="shared" si="7"/>
        <v>5749.3</v>
      </c>
      <c r="L36" s="78">
        <f t="shared" si="5"/>
        <v>0</v>
      </c>
      <c r="M36" s="79"/>
      <c r="N36" s="80">
        <f t="shared" si="6"/>
        <v>0</v>
      </c>
      <c r="O36" s="81">
        <f t="shared" si="2"/>
        <v>0</v>
      </c>
    </row>
    <row r="37" spans="1:15" ht="76.5" customHeight="1" x14ac:dyDescent="0.25">
      <c r="A37" s="82" t="s">
        <v>121</v>
      </c>
      <c r="B37" s="73" t="s">
        <v>128</v>
      </c>
      <c r="C37" s="74">
        <v>0</v>
      </c>
      <c r="D37" s="74"/>
      <c r="E37" s="75"/>
      <c r="F37" s="76">
        <v>4035</v>
      </c>
      <c r="G37" s="76">
        <v>2811.1</v>
      </c>
      <c r="H37" s="77">
        <f t="shared" si="14"/>
        <v>69.66790582403965</v>
      </c>
      <c r="I37" s="78">
        <f t="shared" si="4"/>
        <v>4035</v>
      </c>
      <c r="J37" s="79"/>
      <c r="K37" s="80">
        <f t="shared" si="7"/>
        <v>4035</v>
      </c>
      <c r="L37" s="78">
        <f t="shared" si="5"/>
        <v>2811.1</v>
      </c>
      <c r="M37" s="79"/>
      <c r="N37" s="80">
        <f t="shared" si="6"/>
        <v>2811.1</v>
      </c>
      <c r="O37" s="81">
        <f t="shared" si="2"/>
        <v>69.66790582403965</v>
      </c>
    </row>
    <row r="38" spans="1:15" ht="41.25" customHeight="1" x14ac:dyDescent="0.25">
      <c r="A38" s="82" t="s">
        <v>121</v>
      </c>
      <c r="B38" s="73" t="s">
        <v>129</v>
      </c>
      <c r="C38" s="74"/>
      <c r="D38" s="74"/>
      <c r="E38" s="74"/>
      <c r="F38" s="76">
        <v>11827</v>
      </c>
      <c r="G38" s="76">
        <v>4505</v>
      </c>
      <c r="H38" s="77">
        <f t="shared" si="14"/>
        <v>38.090809165468841</v>
      </c>
      <c r="I38" s="78">
        <f t="shared" si="4"/>
        <v>11827</v>
      </c>
      <c r="J38" s="79"/>
      <c r="K38" s="80">
        <f t="shared" si="7"/>
        <v>11827</v>
      </c>
      <c r="L38" s="78">
        <f t="shared" si="5"/>
        <v>4505</v>
      </c>
      <c r="M38" s="79"/>
      <c r="N38" s="80">
        <f t="shared" si="6"/>
        <v>4505</v>
      </c>
      <c r="O38" s="81">
        <f t="shared" si="2"/>
        <v>38.090809165468841</v>
      </c>
    </row>
    <row r="39" spans="1:15" ht="59.25" customHeight="1" x14ac:dyDescent="0.25">
      <c r="A39" s="82" t="s">
        <v>121</v>
      </c>
      <c r="B39" s="73" t="s">
        <v>130</v>
      </c>
      <c r="C39" s="74"/>
      <c r="D39" s="74"/>
      <c r="E39" s="75"/>
      <c r="F39" s="76">
        <v>36686.6</v>
      </c>
      <c r="G39" s="76">
        <v>16136.5</v>
      </c>
      <c r="H39" s="77">
        <f t="shared" si="14"/>
        <v>43.98472466786238</v>
      </c>
      <c r="I39" s="78">
        <f t="shared" si="4"/>
        <v>36686.6</v>
      </c>
      <c r="J39" s="79"/>
      <c r="K39" s="80">
        <f t="shared" si="7"/>
        <v>36686.6</v>
      </c>
      <c r="L39" s="78">
        <f t="shared" si="5"/>
        <v>16136.5</v>
      </c>
      <c r="M39" s="79"/>
      <c r="N39" s="80">
        <f t="shared" si="6"/>
        <v>16136.5</v>
      </c>
      <c r="O39" s="81">
        <f t="shared" si="2"/>
        <v>43.98472466786238</v>
      </c>
    </row>
    <row r="40" spans="1:15" ht="21" customHeight="1" x14ac:dyDescent="0.25">
      <c r="A40" s="72" t="s">
        <v>131</v>
      </c>
      <c r="B40" s="73" t="s">
        <v>132</v>
      </c>
      <c r="C40" s="74">
        <v>5580.5</v>
      </c>
      <c r="D40" s="74">
        <v>2931.4</v>
      </c>
      <c r="E40" s="75">
        <f t="shared" si="11"/>
        <v>52.529343248812829</v>
      </c>
      <c r="F40" s="76">
        <v>5094.3</v>
      </c>
      <c r="G40" s="76">
        <v>3247.9</v>
      </c>
      <c r="H40" s="76">
        <f t="shared" si="14"/>
        <v>63.755569950729239</v>
      </c>
      <c r="I40" s="78">
        <f t="shared" si="4"/>
        <v>10674.8</v>
      </c>
      <c r="J40" s="79"/>
      <c r="K40" s="80">
        <f t="shared" si="7"/>
        <v>10674.8</v>
      </c>
      <c r="L40" s="78">
        <f t="shared" si="5"/>
        <v>6179.3</v>
      </c>
      <c r="M40" s="79"/>
      <c r="N40" s="80">
        <f t="shared" si="6"/>
        <v>6179.3</v>
      </c>
      <c r="O40" s="81">
        <f t="shared" si="2"/>
        <v>57.886798815902885</v>
      </c>
    </row>
    <row r="41" spans="1:15" ht="79.5" customHeight="1" x14ac:dyDescent="0.25">
      <c r="A41" s="72" t="s">
        <v>133</v>
      </c>
      <c r="B41" s="91" t="s">
        <v>134</v>
      </c>
      <c r="C41" s="74">
        <v>3412.7</v>
      </c>
      <c r="D41" s="74">
        <v>1310.9</v>
      </c>
      <c r="E41" s="74">
        <f t="shared" si="11"/>
        <v>38.41240073841827</v>
      </c>
      <c r="F41" s="76">
        <v>1235</v>
      </c>
      <c r="G41" s="76">
        <v>456.9</v>
      </c>
      <c r="H41" s="76">
        <f t="shared" si="14"/>
        <v>36.995951417004051</v>
      </c>
      <c r="I41" s="78">
        <f t="shared" si="4"/>
        <v>4647.7</v>
      </c>
      <c r="J41" s="79">
        <v>1235</v>
      </c>
      <c r="K41" s="80">
        <f t="shared" si="7"/>
        <v>3412.7</v>
      </c>
      <c r="L41" s="78">
        <f t="shared" si="5"/>
        <v>1767.8000000000002</v>
      </c>
      <c r="M41" s="79">
        <v>456.9</v>
      </c>
      <c r="N41" s="80">
        <f t="shared" si="6"/>
        <v>1310.9</v>
      </c>
      <c r="O41" s="81">
        <f t="shared" si="2"/>
        <v>38.41240073841827</v>
      </c>
    </row>
    <row r="42" spans="1:15" ht="53.25" customHeight="1" x14ac:dyDescent="0.25">
      <c r="A42" s="72" t="s">
        <v>133</v>
      </c>
      <c r="B42" s="91" t="s">
        <v>135</v>
      </c>
      <c r="C42" s="74">
        <v>13928.4</v>
      </c>
      <c r="D42" s="74">
        <v>900</v>
      </c>
      <c r="E42" s="74">
        <f t="shared" si="11"/>
        <v>6.4616179891444814</v>
      </c>
      <c r="F42" s="76"/>
      <c r="G42" s="76"/>
      <c r="H42" s="76"/>
      <c r="I42" s="78">
        <f t="shared" si="4"/>
        <v>13928.4</v>
      </c>
      <c r="J42" s="79"/>
      <c r="K42" s="80">
        <f t="shared" si="7"/>
        <v>13928.4</v>
      </c>
      <c r="L42" s="78">
        <f t="shared" si="5"/>
        <v>900</v>
      </c>
      <c r="M42" s="79"/>
      <c r="N42" s="80">
        <f t="shared" si="6"/>
        <v>900</v>
      </c>
      <c r="O42" s="81">
        <f t="shared" si="2"/>
        <v>6.4616179891444814</v>
      </c>
    </row>
    <row r="43" spans="1:15" ht="96.75" customHeight="1" x14ac:dyDescent="0.25">
      <c r="A43" s="72" t="s">
        <v>133</v>
      </c>
      <c r="B43" s="91" t="s">
        <v>136</v>
      </c>
      <c r="C43" s="74">
        <v>1123.4000000000001</v>
      </c>
      <c r="D43" s="76">
        <v>130</v>
      </c>
      <c r="E43" s="75">
        <f t="shared" si="11"/>
        <v>11.57201353035428</v>
      </c>
      <c r="F43" s="76">
        <v>0</v>
      </c>
      <c r="G43" s="76"/>
      <c r="H43" s="76">
        <v>0</v>
      </c>
      <c r="I43" s="78">
        <f t="shared" si="4"/>
        <v>1123.4000000000001</v>
      </c>
      <c r="J43" s="79"/>
      <c r="K43" s="80">
        <f t="shared" si="7"/>
        <v>1123.4000000000001</v>
      </c>
      <c r="L43" s="78">
        <f t="shared" si="5"/>
        <v>130</v>
      </c>
      <c r="M43" s="79"/>
      <c r="N43" s="80">
        <f t="shared" si="6"/>
        <v>130</v>
      </c>
      <c r="O43" s="81">
        <f t="shared" si="2"/>
        <v>11.57201353035428</v>
      </c>
    </row>
    <row r="44" spans="1:15" ht="121.5" customHeight="1" x14ac:dyDescent="0.25">
      <c r="A44" s="82" t="s">
        <v>133</v>
      </c>
      <c r="B44" s="91" t="s">
        <v>137</v>
      </c>
      <c r="C44" s="74">
        <f>4382.7+601.8+381.1</f>
        <v>5365.6</v>
      </c>
      <c r="D44" s="76">
        <v>4855.8</v>
      </c>
      <c r="E44" s="74">
        <f t="shared" si="11"/>
        <v>90.498732667362461</v>
      </c>
      <c r="F44" s="76"/>
      <c r="G44" s="76"/>
      <c r="H44" s="76"/>
      <c r="I44" s="78">
        <f t="shared" si="4"/>
        <v>5365.6</v>
      </c>
      <c r="J44" s="79"/>
      <c r="K44" s="80">
        <f t="shared" si="7"/>
        <v>5365.6</v>
      </c>
      <c r="L44" s="78">
        <f t="shared" si="5"/>
        <v>4855.8</v>
      </c>
      <c r="M44" s="79"/>
      <c r="N44" s="80">
        <f t="shared" si="6"/>
        <v>4855.8</v>
      </c>
      <c r="O44" s="81">
        <f t="shared" si="2"/>
        <v>90.498732667362461</v>
      </c>
    </row>
    <row r="45" spans="1:15" ht="64.5" customHeight="1" x14ac:dyDescent="0.25">
      <c r="A45" s="82" t="s">
        <v>133</v>
      </c>
      <c r="B45" s="91" t="s">
        <v>138</v>
      </c>
      <c r="C45" s="74">
        <v>1546.5</v>
      </c>
      <c r="D45" s="76">
        <v>831.6</v>
      </c>
      <c r="E45" s="74">
        <f t="shared" si="11"/>
        <v>53.773035887487872</v>
      </c>
      <c r="F45" s="76">
        <v>0</v>
      </c>
      <c r="G45" s="76"/>
      <c r="H45" s="76">
        <v>0</v>
      </c>
      <c r="I45" s="78">
        <f t="shared" si="4"/>
        <v>1546.5</v>
      </c>
      <c r="J45" s="79"/>
      <c r="K45" s="80">
        <f t="shared" si="7"/>
        <v>1546.5</v>
      </c>
      <c r="L45" s="78">
        <f t="shared" si="5"/>
        <v>831.6</v>
      </c>
      <c r="M45" s="79"/>
      <c r="N45" s="80">
        <f t="shared" si="6"/>
        <v>831.6</v>
      </c>
      <c r="O45" s="81">
        <f t="shared" si="2"/>
        <v>53.773035887487872</v>
      </c>
    </row>
    <row r="46" spans="1:15" ht="100.5" customHeight="1" x14ac:dyDescent="0.25">
      <c r="A46" s="82" t="s">
        <v>133</v>
      </c>
      <c r="B46" s="91" t="s">
        <v>139</v>
      </c>
      <c r="C46" s="74">
        <v>3319.5</v>
      </c>
      <c r="D46" s="76">
        <v>2743.2</v>
      </c>
      <c r="E46" s="74">
        <f t="shared" si="11"/>
        <v>82.638951649344776</v>
      </c>
      <c r="F46" s="76"/>
      <c r="G46" s="76"/>
      <c r="H46" s="76"/>
      <c r="I46" s="78">
        <f t="shared" si="4"/>
        <v>3319.5</v>
      </c>
      <c r="J46" s="79"/>
      <c r="K46" s="80">
        <f t="shared" si="7"/>
        <v>3319.5</v>
      </c>
      <c r="L46" s="78">
        <f t="shared" si="5"/>
        <v>2743.2</v>
      </c>
      <c r="M46" s="79"/>
      <c r="N46" s="80">
        <f t="shared" si="6"/>
        <v>2743.2</v>
      </c>
      <c r="O46" s="81">
        <f t="shared" si="2"/>
        <v>82.638951649344776</v>
      </c>
    </row>
    <row r="47" spans="1:15" ht="87.75" customHeight="1" x14ac:dyDescent="0.25">
      <c r="A47" s="82" t="s">
        <v>133</v>
      </c>
      <c r="B47" s="91" t="s">
        <v>140</v>
      </c>
      <c r="C47" s="74">
        <v>1597.9</v>
      </c>
      <c r="D47" s="76">
        <v>8</v>
      </c>
      <c r="E47" s="74">
        <f t="shared" si="11"/>
        <v>0.5006571124601038</v>
      </c>
      <c r="F47" s="76"/>
      <c r="G47" s="76"/>
      <c r="H47" s="76"/>
      <c r="I47" s="78">
        <f t="shared" si="4"/>
        <v>1597.9</v>
      </c>
      <c r="J47" s="79"/>
      <c r="K47" s="80">
        <f t="shared" si="7"/>
        <v>1597.9</v>
      </c>
      <c r="L47" s="78">
        <f t="shared" si="5"/>
        <v>8</v>
      </c>
      <c r="M47" s="79"/>
      <c r="N47" s="80">
        <f t="shared" si="6"/>
        <v>8</v>
      </c>
      <c r="O47" s="81">
        <f t="shared" si="2"/>
        <v>0.5006571124601038</v>
      </c>
    </row>
    <row r="48" spans="1:15" ht="65.25" customHeight="1" x14ac:dyDescent="0.25">
      <c r="A48" s="82" t="s">
        <v>133</v>
      </c>
      <c r="B48" s="91" t="s">
        <v>141</v>
      </c>
      <c r="C48" s="74">
        <v>85</v>
      </c>
      <c r="D48" s="76">
        <v>37.700000000000003</v>
      </c>
      <c r="E48" s="74">
        <f>D48/C48*100</f>
        <v>44.352941176470587</v>
      </c>
      <c r="F48" s="76"/>
      <c r="G48" s="76"/>
      <c r="H48" s="76">
        <v>0</v>
      </c>
      <c r="I48" s="78">
        <f t="shared" si="4"/>
        <v>85</v>
      </c>
      <c r="J48" s="79"/>
      <c r="K48" s="80">
        <f t="shared" si="7"/>
        <v>85</v>
      </c>
      <c r="L48" s="78">
        <f t="shared" si="5"/>
        <v>37.700000000000003</v>
      </c>
      <c r="M48" s="79"/>
      <c r="N48" s="80">
        <f t="shared" si="6"/>
        <v>37.700000000000003</v>
      </c>
      <c r="O48" s="81">
        <f t="shared" si="2"/>
        <v>44.352941176470587</v>
      </c>
    </row>
    <row r="49" spans="1:15" ht="54.75" customHeight="1" x14ac:dyDescent="0.25">
      <c r="A49" s="82" t="s">
        <v>133</v>
      </c>
      <c r="B49" s="91" t="s">
        <v>142</v>
      </c>
      <c r="C49" s="74">
        <v>0</v>
      </c>
      <c r="D49" s="76">
        <v>0</v>
      </c>
      <c r="E49" s="74"/>
      <c r="F49" s="76">
        <v>480</v>
      </c>
      <c r="G49" s="76"/>
      <c r="H49" s="76">
        <v>0</v>
      </c>
      <c r="I49" s="78">
        <f t="shared" si="4"/>
        <v>480</v>
      </c>
      <c r="J49" s="79"/>
      <c r="K49" s="80">
        <f t="shared" si="7"/>
        <v>480</v>
      </c>
      <c r="L49" s="78">
        <f t="shared" si="5"/>
        <v>0</v>
      </c>
      <c r="M49" s="79"/>
      <c r="N49" s="80">
        <f t="shared" si="6"/>
        <v>0</v>
      </c>
      <c r="O49" s="81">
        <f t="shared" si="2"/>
        <v>0</v>
      </c>
    </row>
    <row r="50" spans="1:15" ht="35.25" customHeight="1" x14ac:dyDescent="0.25">
      <c r="A50" s="67" t="s">
        <v>143</v>
      </c>
      <c r="B50" s="68" t="s">
        <v>144</v>
      </c>
      <c r="C50" s="69">
        <f>SUM(C51:C89)</f>
        <v>870129</v>
      </c>
      <c r="D50" s="69">
        <f>SUM(D51:D89)</f>
        <v>124404.59999999999</v>
      </c>
      <c r="E50" s="69">
        <f t="shared" si="11"/>
        <v>14.297259371886236</v>
      </c>
      <c r="F50" s="92">
        <f>SUM(F51:F89)</f>
        <v>277990.40000000002</v>
      </c>
      <c r="G50" s="92">
        <f>SUM(G51:G89)</f>
        <v>77395.179999999993</v>
      </c>
      <c r="H50" s="92">
        <f>G50/F50*100</f>
        <v>27.840954220001834</v>
      </c>
      <c r="I50" s="69">
        <f t="shared" ref="I50:N50" si="15">SUM(I51:I89)</f>
        <v>1148119.4000000001</v>
      </c>
      <c r="J50" s="69">
        <f t="shared" si="15"/>
        <v>184305.8</v>
      </c>
      <c r="K50" s="69">
        <f t="shared" si="15"/>
        <v>963813.59999999986</v>
      </c>
      <c r="L50" s="69">
        <f t="shared" si="15"/>
        <v>201799.77999999997</v>
      </c>
      <c r="M50" s="69">
        <f t="shared" si="15"/>
        <v>26397.200000000001</v>
      </c>
      <c r="N50" s="69">
        <f t="shared" si="15"/>
        <v>175402.58</v>
      </c>
      <c r="O50" s="71">
        <f t="shared" si="2"/>
        <v>18.198807321249671</v>
      </c>
    </row>
    <row r="51" spans="1:15" ht="88.5" customHeight="1" x14ac:dyDescent="0.25">
      <c r="A51" s="72" t="s">
        <v>145</v>
      </c>
      <c r="B51" s="73" t="s">
        <v>146</v>
      </c>
      <c r="C51" s="74">
        <v>452337.3</v>
      </c>
      <c r="D51" s="74">
        <v>32953.199999999997</v>
      </c>
      <c r="E51" s="75">
        <f t="shared" si="11"/>
        <v>7.2850945522290562</v>
      </c>
      <c r="F51" s="76">
        <v>0</v>
      </c>
      <c r="G51" s="76">
        <v>0</v>
      </c>
      <c r="H51" s="77">
        <v>0</v>
      </c>
      <c r="I51" s="78">
        <f t="shared" si="4"/>
        <v>452337.3</v>
      </c>
      <c r="J51" s="79"/>
      <c r="K51" s="80">
        <f t="shared" si="7"/>
        <v>452337.3</v>
      </c>
      <c r="L51" s="78">
        <f t="shared" si="5"/>
        <v>32953.199999999997</v>
      </c>
      <c r="M51" s="79"/>
      <c r="N51" s="80">
        <f t="shared" si="6"/>
        <v>32953.199999999997</v>
      </c>
      <c r="O51" s="81">
        <f t="shared" si="2"/>
        <v>7.2850945522290562</v>
      </c>
    </row>
    <row r="52" spans="1:15" ht="63" customHeight="1" x14ac:dyDescent="0.25">
      <c r="A52" s="72" t="s">
        <v>145</v>
      </c>
      <c r="B52" s="73" t="s">
        <v>147</v>
      </c>
      <c r="C52" s="74">
        <v>1836</v>
      </c>
      <c r="D52" s="74">
        <v>824.7</v>
      </c>
      <c r="E52" s="75">
        <f t="shared" si="11"/>
        <v>44.91830065359477</v>
      </c>
      <c r="F52" s="76"/>
      <c r="G52" s="76"/>
      <c r="H52" s="77">
        <v>0</v>
      </c>
      <c r="I52" s="78">
        <f t="shared" si="4"/>
        <v>1836</v>
      </c>
      <c r="J52" s="79"/>
      <c r="K52" s="80">
        <f t="shared" si="7"/>
        <v>1836</v>
      </c>
      <c r="L52" s="78">
        <f t="shared" si="5"/>
        <v>824.7</v>
      </c>
      <c r="M52" s="79"/>
      <c r="N52" s="80">
        <f t="shared" si="6"/>
        <v>824.7</v>
      </c>
      <c r="O52" s="81">
        <f t="shared" si="2"/>
        <v>44.91830065359477</v>
      </c>
    </row>
    <row r="53" spans="1:15" ht="55.5" hidden="1" customHeight="1" x14ac:dyDescent="0.25">
      <c r="A53" s="72" t="s">
        <v>145</v>
      </c>
      <c r="B53" s="73" t="s">
        <v>148</v>
      </c>
      <c r="C53" s="74">
        <v>0</v>
      </c>
      <c r="D53" s="74">
        <v>0</v>
      </c>
      <c r="E53" s="75"/>
      <c r="F53" s="76"/>
      <c r="G53" s="76"/>
      <c r="H53" s="77">
        <v>0</v>
      </c>
      <c r="I53" s="78">
        <f t="shared" si="4"/>
        <v>0</v>
      </c>
      <c r="J53" s="79"/>
      <c r="K53" s="80">
        <f t="shared" si="7"/>
        <v>0</v>
      </c>
      <c r="L53" s="78">
        <f t="shared" si="5"/>
        <v>0</v>
      </c>
      <c r="M53" s="79"/>
      <c r="N53" s="80">
        <f t="shared" si="6"/>
        <v>0</v>
      </c>
      <c r="O53" s="81"/>
    </row>
    <row r="54" spans="1:15" ht="45.75" hidden="1" customHeight="1" x14ac:dyDescent="0.25">
      <c r="A54" s="72" t="s">
        <v>145</v>
      </c>
      <c r="B54" s="73" t="s">
        <v>149</v>
      </c>
      <c r="C54" s="74"/>
      <c r="D54" s="74"/>
      <c r="E54" s="75"/>
      <c r="F54" s="76"/>
      <c r="G54" s="76"/>
      <c r="H54" s="77">
        <v>0</v>
      </c>
      <c r="I54" s="78">
        <f t="shared" si="4"/>
        <v>0</v>
      </c>
      <c r="J54" s="79"/>
      <c r="K54" s="80">
        <f t="shared" si="7"/>
        <v>0</v>
      </c>
      <c r="L54" s="78">
        <f t="shared" si="5"/>
        <v>0</v>
      </c>
      <c r="M54" s="79"/>
      <c r="N54" s="80">
        <f t="shared" si="6"/>
        <v>0</v>
      </c>
      <c r="O54" s="81"/>
    </row>
    <row r="55" spans="1:15" ht="60" hidden="1" customHeight="1" x14ac:dyDescent="0.25">
      <c r="A55" s="72" t="s">
        <v>145</v>
      </c>
      <c r="B55" s="73" t="s">
        <v>150</v>
      </c>
      <c r="C55" s="74"/>
      <c r="D55" s="74"/>
      <c r="E55" s="75"/>
      <c r="F55" s="76"/>
      <c r="G55" s="76"/>
      <c r="H55" s="77">
        <v>0</v>
      </c>
      <c r="I55" s="78">
        <f t="shared" si="4"/>
        <v>0</v>
      </c>
      <c r="J55" s="79"/>
      <c r="K55" s="80">
        <f t="shared" si="7"/>
        <v>0</v>
      </c>
      <c r="L55" s="78">
        <f t="shared" si="5"/>
        <v>0</v>
      </c>
      <c r="M55" s="79"/>
      <c r="N55" s="80">
        <f t="shared" si="6"/>
        <v>0</v>
      </c>
      <c r="O55" s="81"/>
    </row>
    <row r="56" spans="1:15" ht="120.75" customHeight="1" x14ac:dyDescent="0.25">
      <c r="A56" s="72" t="s">
        <v>145</v>
      </c>
      <c r="B56" s="73" t="s">
        <v>151</v>
      </c>
      <c r="C56" s="74">
        <v>51343.6</v>
      </c>
      <c r="D56" s="74">
        <v>10043.5</v>
      </c>
      <c r="E56" s="75">
        <f t="shared" si="11"/>
        <v>19.56134747076559</v>
      </c>
      <c r="F56" s="76"/>
      <c r="G56" s="76"/>
      <c r="H56" s="77">
        <v>0</v>
      </c>
      <c r="I56" s="78">
        <f t="shared" si="4"/>
        <v>51343.6</v>
      </c>
      <c r="J56" s="79"/>
      <c r="K56" s="80">
        <f t="shared" si="7"/>
        <v>51343.6</v>
      </c>
      <c r="L56" s="78">
        <f t="shared" si="5"/>
        <v>10043.5</v>
      </c>
      <c r="M56" s="79"/>
      <c r="N56" s="80">
        <f t="shared" si="6"/>
        <v>10043.5</v>
      </c>
      <c r="O56" s="81">
        <f t="shared" si="2"/>
        <v>19.56134747076559</v>
      </c>
    </row>
    <row r="57" spans="1:15" ht="126" customHeight="1" x14ac:dyDescent="0.25">
      <c r="A57" s="72" t="s">
        <v>145</v>
      </c>
      <c r="B57" s="73" t="s">
        <v>152</v>
      </c>
      <c r="C57" s="74">
        <v>6355.3</v>
      </c>
      <c r="D57" s="74">
        <v>1444.7</v>
      </c>
      <c r="E57" s="75">
        <f t="shared" si="11"/>
        <v>22.732207763598886</v>
      </c>
      <c r="F57" s="76"/>
      <c r="G57" s="76"/>
      <c r="H57" s="77">
        <v>0</v>
      </c>
      <c r="I57" s="78">
        <f t="shared" si="4"/>
        <v>6355.3</v>
      </c>
      <c r="J57" s="79"/>
      <c r="K57" s="80">
        <f t="shared" si="7"/>
        <v>6355.3</v>
      </c>
      <c r="L57" s="78">
        <f t="shared" si="5"/>
        <v>1444.7</v>
      </c>
      <c r="M57" s="79"/>
      <c r="N57" s="80">
        <f t="shared" si="6"/>
        <v>1444.7</v>
      </c>
      <c r="O57" s="81">
        <f t="shared" si="2"/>
        <v>22.732207763598886</v>
      </c>
    </row>
    <row r="58" spans="1:15" ht="150.75" customHeight="1" x14ac:dyDescent="0.25">
      <c r="A58" s="72" t="s">
        <v>145</v>
      </c>
      <c r="B58" s="73" t="s">
        <v>153</v>
      </c>
      <c r="C58" s="74">
        <v>33091</v>
      </c>
      <c r="D58" s="74">
        <v>6421.2</v>
      </c>
      <c r="E58" s="75">
        <f t="shared" si="11"/>
        <v>19.40467196518691</v>
      </c>
      <c r="F58" s="76"/>
      <c r="G58" s="76"/>
      <c r="H58" s="77">
        <v>0</v>
      </c>
      <c r="I58" s="78">
        <f t="shared" si="4"/>
        <v>33091</v>
      </c>
      <c r="J58" s="79"/>
      <c r="K58" s="80">
        <f t="shared" si="7"/>
        <v>33091</v>
      </c>
      <c r="L58" s="78">
        <f t="shared" si="5"/>
        <v>6421.2</v>
      </c>
      <c r="M58" s="79"/>
      <c r="N58" s="80">
        <f t="shared" si="6"/>
        <v>6421.2</v>
      </c>
      <c r="O58" s="81">
        <f t="shared" si="2"/>
        <v>19.40467196518691</v>
      </c>
    </row>
    <row r="59" spans="1:15" ht="63.75" customHeight="1" x14ac:dyDescent="0.25">
      <c r="A59" s="72" t="s">
        <v>145</v>
      </c>
      <c r="B59" s="73" t="s">
        <v>154</v>
      </c>
      <c r="C59" s="74"/>
      <c r="D59" s="74"/>
      <c r="E59" s="75"/>
      <c r="F59" s="76">
        <v>100</v>
      </c>
      <c r="G59" s="76"/>
      <c r="H59" s="77">
        <v>0</v>
      </c>
      <c r="I59" s="78">
        <f t="shared" si="4"/>
        <v>100</v>
      </c>
      <c r="J59" s="79"/>
      <c r="K59" s="80">
        <f t="shared" si="7"/>
        <v>100</v>
      </c>
      <c r="L59" s="78">
        <f t="shared" si="5"/>
        <v>0</v>
      </c>
      <c r="M59" s="79"/>
      <c r="N59" s="80">
        <f t="shared" si="6"/>
        <v>0</v>
      </c>
      <c r="O59" s="81">
        <f t="shared" si="2"/>
        <v>0</v>
      </c>
    </row>
    <row r="60" spans="1:15" ht="66.75" customHeight="1" x14ac:dyDescent="0.25">
      <c r="A60" s="82" t="s">
        <v>145</v>
      </c>
      <c r="B60" s="73" t="s">
        <v>155</v>
      </c>
      <c r="C60" s="74">
        <v>29316</v>
      </c>
      <c r="D60" s="74">
        <v>6156.5</v>
      </c>
      <c r="E60" s="75">
        <f t="shared" si="11"/>
        <v>21.000477554918813</v>
      </c>
      <c r="F60" s="76">
        <v>30670.799999999999</v>
      </c>
      <c r="G60" s="76">
        <v>3311.2</v>
      </c>
      <c r="H60" s="77">
        <f>G60/F60*100</f>
        <v>10.795936199903492</v>
      </c>
      <c r="I60" s="78">
        <f t="shared" si="4"/>
        <v>59986.8</v>
      </c>
      <c r="J60" s="79">
        <v>21958.7</v>
      </c>
      <c r="K60" s="80">
        <f t="shared" si="7"/>
        <v>38028.100000000006</v>
      </c>
      <c r="L60" s="78">
        <f t="shared" si="5"/>
        <v>9467.7000000000007</v>
      </c>
      <c r="M60" s="79">
        <v>530.29999999999995</v>
      </c>
      <c r="N60" s="80">
        <f t="shared" si="6"/>
        <v>8937.4000000000015</v>
      </c>
      <c r="O60" s="81">
        <f t="shared" si="2"/>
        <v>23.502094503801139</v>
      </c>
    </row>
    <row r="61" spans="1:15" ht="223.5" customHeight="1" x14ac:dyDescent="0.25">
      <c r="A61" s="89" t="s">
        <v>156</v>
      </c>
      <c r="B61" s="73" t="s">
        <v>157</v>
      </c>
      <c r="C61" s="74">
        <v>25501.9</v>
      </c>
      <c r="D61" s="74">
        <v>13463.5</v>
      </c>
      <c r="E61" s="75">
        <f t="shared" si="11"/>
        <v>52.794105537234479</v>
      </c>
      <c r="F61" s="76"/>
      <c r="G61" s="76"/>
      <c r="H61" s="77"/>
      <c r="I61" s="78">
        <f t="shared" si="4"/>
        <v>25501.9</v>
      </c>
      <c r="J61" s="79"/>
      <c r="K61" s="80">
        <f t="shared" si="7"/>
        <v>25501.9</v>
      </c>
      <c r="L61" s="78">
        <f t="shared" si="5"/>
        <v>13463.5</v>
      </c>
      <c r="M61" s="79"/>
      <c r="N61" s="80">
        <f t="shared" si="6"/>
        <v>13463.5</v>
      </c>
      <c r="O61" s="81">
        <f t="shared" si="2"/>
        <v>52.794105537234479</v>
      </c>
    </row>
    <row r="62" spans="1:15" ht="207" customHeight="1" x14ac:dyDescent="0.25">
      <c r="A62" s="72" t="s">
        <v>156</v>
      </c>
      <c r="B62" s="73" t="s">
        <v>158</v>
      </c>
      <c r="C62" s="74">
        <v>14898</v>
      </c>
      <c r="D62" s="74">
        <v>14898</v>
      </c>
      <c r="E62" s="75">
        <f t="shared" si="11"/>
        <v>100</v>
      </c>
      <c r="F62" s="76">
        <v>9300</v>
      </c>
      <c r="G62" s="76"/>
      <c r="H62" s="77"/>
      <c r="I62" s="78">
        <f t="shared" si="4"/>
        <v>24198</v>
      </c>
      <c r="J62" s="79"/>
      <c r="K62" s="80">
        <f t="shared" si="7"/>
        <v>24198</v>
      </c>
      <c r="L62" s="78">
        <f t="shared" si="5"/>
        <v>14898</v>
      </c>
      <c r="M62" s="79"/>
      <c r="N62" s="80">
        <f t="shared" si="6"/>
        <v>14898</v>
      </c>
      <c r="O62" s="81">
        <f t="shared" si="2"/>
        <v>61.567071658814776</v>
      </c>
    </row>
    <row r="63" spans="1:15" ht="172.5" customHeight="1" x14ac:dyDescent="0.25">
      <c r="A63" s="82" t="s">
        <v>156</v>
      </c>
      <c r="B63" s="73" t="s">
        <v>159</v>
      </c>
      <c r="C63" s="74">
        <v>2186.3000000000002</v>
      </c>
      <c r="D63" s="74">
        <v>1630.2</v>
      </c>
      <c r="E63" s="75">
        <f t="shared" si="11"/>
        <v>74.564332433792245</v>
      </c>
      <c r="F63" s="76"/>
      <c r="G63" s="76"/>
      <c r="H63" s="77"/>
      <c r="I63" s="78">
        <f t="shared" si="4"/>
        <v>2186.3000000000002</v>
      </c>
      <c r="J63" s="79"/>
      <c r="K63" s="80">
        <f t="shared" si="7"/>
        <v>2186.3000000000002</v>
      </c>
      <c r="L63" s="78">
        <f t="shared" si="5"/>
        <v>1630.2</v>
      </c>
      <c r="M63" s="79"/>
      <c r="N63" s="80">
        <f t="shared" si="6"/>
        <v>1630.2</v>
      </c>
      <c r="O63" s="81">
        <f t="shared" si="2"/>
        <v>74.564332433792245</v>
      </c>
    </row>
    <row r="64" spans="1:15" ht="171" customHeight="1" x14ac:dyDescent="0.25">
      <c r="A64" s="82" t="s">
        <v>156</v>
      </c>
      <c r="B64" s="73" t="s">
        <v>160</v>
      </c>
      <c r="C64" s="74">
        <v>6728.9</v>
      </c>
      <c r="D64" s="74">
        <v>2445.3000000000002</v>
      </c>
      <c r="E64" s="75">
        <f t="shared" si="11"/>
        <v>36.340263638930587</v>
      </c>
      <c r="F64" s="76"/>
      <c r="G64" s="76"/>
      <c r="H64" s="77"/>
      <c r="I64" s="78">
        <f t="shared" si="4"/>
        <v>6728.9</v>
      </c>
      <c r="J64" s="79"/>
      <c r="K64" s="80">
        <f t="shared" si="7"/>
        <v>6728.9</v>
      </c>
      <c r="L64" s="78">
        <f t="shared" si="5"/>
        <v>2445.3000000000002</v>
      </c>
      <c r="M64" s="79"/>
      <c r="N64" s="80">
        <f t="shared" si="6"/>
        <v>2445.3000000000002</v>
      </c>
      <c r="O64" s="81">
        <f t="shared" si="2"/>
        <v>36.340263638930587</v>
      </c>
    </row>
    <row r="65" spans="1:15" ht="220.5" customHeight="1" x14ac:dyDescent="0.25">
      <c r="A65" s="72" t="s">
        <v>156</v>
      </c>
      <c r="B65" s="93" t="s">
        <v>161</v>
      </c>
      <c r="C65" s="74">
        <v>28857</v>
      </c>
      <c r="D65" s="74">
        <v>16534</v>
      </c>
      <c r="E65" s="75">
        <f>D65/C65*100</f>
        <v>57.296323249124995</v>
      </c>
      <c r="F65" s="76"/>
      <c r="G65" s="76"/>
      <c r="H65" s="77"/>
      <c r="I65" s="78">
        <f t="shared" si="4"/>
        <v>28857</v>
      </c>
      <c r="J65" s="79"/>
      <c r="K65" s="80">
        <f t="shared" si="7"/>
        <v>28857</v>
      </c>
      <c r="L65" s="78">
        <f t="shared" si="5"/>
        <v>16534</v>
      </c>
      <c r="M65" s="79"/>
      <c r="N65" s="80">
        <f t="shared" si="6"/>
        <v>16534</v>
      </c>
      <c r="O65" s="81">
        <f>N65/K65*100</f>
        <v>57.296323249124995</v>
      </c>
    </row>
    <row r="66" spans="1:15" ht="216" customHeight="1" x14ac:dyDescent="0.25">
      <c r="A66" s="82" t="s">
        <v>156</v>
      </c>
      <c r="B66" s="91" t="s">
        <v>162</v>
      </c>
      <c r="C66" s="74">
        <v>115186.3</v>
      </c>
      <c r="D66" s="74">
        <v>6779.1</v>
      </c>
      <c r="E66" s="75">
        <f t="shared" ref="E66:E73" si="16">D66/C66*100</f>
        <v>5.8853353219957585</v>
      </c>
      <c r="F66" s="76">
        <v>43484.3</v>
      </c>
      <c r="G66" s="76">
        <v>6779.1</v>
      </c>
      <c r="H66" s="77">
        <f>G66/F66*100</f>
        <v>15.589764581699603</v>
      </c>
      <c r="I66" s="78">
        <f t="shared" si="4"/>
        <v>158670.6</v>
      </c>
      <c r="J66" s="79">
        <v>52784.3</v>
      </c>
      <c r="K66" s="80">
        <f t="shared" si="7"/>
        <v>105886.3</v>
      </c>
      <c r="L66" s="78">
        <f t="shared" si="5"/>
        <v>13558.2</v>
      </c>
      <c r="M66" s="79">
        <v>6779.1</v>
      </c>
      <c r="N66" s="80">
        <f t="shared" si="6"/>
        <v>6779.1</v>
      </c>
      <c r="O66" s="81">
        <f t="shared" si="2"/>
        <v>6.4022446718791759</v>
      </c>
    </row>
    <row r="67" spans="1:15" ht="97.5" customHeight="1" x14ac:dyDescent="0.25">
      <c r="A67" s="82" t="s">
        <v>156</v>
      </c>
      <c r="B67" s="91" t="s">
        <v>163</v>
      </c>
      <c r="C67" s="74"/>
      <c r="D67" s="74"/>
      <c r="E67" s="75"/>
      <c r="F67" s="76"/>
      <c r="G67" s="76"/>
      <c r="H67" s="77"/>
      <c r="I67" s="78">
        <f t="shared" si="4"/>
        <v>0</v>
      </c>
      <c r="J67" s="79"/>
      <c r="K67" s="80">
        <f t="shared" si="7"/>
        <v>0</v>
      </c>
      <c r="L67" s="78">
        <f t="shared" si="5"/>
        <v>0</v>
      </c>
      <c r="M67" s="79"/>
      <c r="N67" s="80">
        <f t="shared" si="6"/>
        <v>0</v>
      </c>
      <c r="O67" s="81"/>
    </row>
    <row r="68" spans="1:15" ht="50.25" customHeight="1" x14ac:dyDescent="0.25">
      <c r="A68" s="82" t="s">
        <v>156</v>
      </c>
      <c r="B68" s="91" t="s">
        <v>164</v>
      </c>
      <c r="C68" s="74"/>
      <c r="D68" s="74"/>
      <c r="E68" s="75"/>
      <c r="F68" s="76"/>
      <c r="G68" s="76"/>
      <c r="H68" s="77"/>
      <c r="I68" s="78">
        <f t="shared" si="4"/>
        <v>0</v>
      </c>
      <c r="J68" s="79"/>
      <c r="K68" s="80">
        <f t="shared" si="7"/>
        <v>0</v>
      </c>
      <c r="L68" s="78">
        <f t="shared" si="5"/>
        <v>0</v>
      </c>
      <c r="M68" s="79"/>
      <c r="N68" s="80">
        <f t="shared" si="6"/>
        <v>0</v>
      </c>
      <c r="O68" s="81"/>
    </row>
    <row r="69" spans="1:15" ht="76.5" customHeight="1" x14ac:dyDescent="0.25">
      <c r="A69" s="82" t="s">
        <v>156</v>
      </c>
      <c r="B69" s="91" t="s">
        <v>165</v>
      </c>
      <c r="C69" s="74"/>
      <c r="D69" s="74"/>
      <c r="E69" s="75"/>
      <c r="F69" s="76">
        <v>50</v>
      </c>
      <c r="G69" s="76">
        <v>50</v>
      </c>
      <c r="H69" s="77">
        <f>G69/F69*100</f>
        <v>100</v>
      </c>
      <c r="I69" s="78">
        <f t="shared" si="4"/>
        <v>50</v>
      </c>
      <c r="J69" s="79"/>
      <c r="K69" s="80">
        <f t="shared" si="7"/>
        <v>50</v>
      </c>
      <c r="L69" s="78">
        <f t="shared" si="5"/>
        <v>50</v>
      </c>
      <c r="M69" s="79"/>
      <c r="N69" s="80">
        <f t="shared" si="6"/>
        <v>50</v>
      </c>
      <c r="O69" s="81">
        <f>N69/K69*100</f>
        <v>100</v>
      </c>
    </row>
    <row r="70" spans="1:15" ht="96.75" hidden="1" customHeight="1" x14ac:dyDescent="0.25">
      <c r="A70" s="82" t="s">
        <v>156</v>
      </c>
      <c r="B70" s="91" t="s">
        <v>166</v>
      </c>
      <c r="C70" s="74"/>
      <c r="D70" s="74"/>
      <c r="E70" s="75"/>
      <c r="F70" s="76"/>
      <c r="G70" s="76"/>
      <c r="H70" s="77"/>
      <c r="I70" s="78">
        <f t="shared" si="4"/>
        <v>0</v>
      </c>
      <c r="J70" s="79"/>
      <c r="K70" s="80">
        <f t="shared" si="7"/>
        <v>0</v>
      </c>
      <c r="L70" s="78">
        <f t="shared" si="5"/>
        <v>0</v>
      </c>
      <c r="M70" s="79"/>
      <c r="N70" s="80">
        <f t="shared" si="6"/>
        <v>0</v>
      </c>
      <c r="O70" s="81"/>
    </row>
    <row r="71" spans="1:15" ht="96" customHeight="1" x14ac:dyDescent="0.25">
      <c r="A71" s="82" t="s">
        <v>156</v>
      </c>
      <c r="B71" s="91" t="s">
        <v>167</v>
      </c>
      <c r="C71" s="74"/>
      <c r="D71" s="74"/>
      <c r="E71" s="75"/>
      <c r="F71" s="76">
        <v>6609.7</v>
      </c>
      <c r="G71" s="76">
        <v>5136.5</v>
      </c>
      <c r="H71" s="77">
        <f>G71/F71*100</f>
        <v>77.711545153335251</v>
      </c>
      <c r="I71" s="78">
        <f t="shared" si="4"/>
        <v>6609.7</v>
      </c>
      <c r="J71" s="79"/>
      <c r="K71" s="80">
        <f t="shared" si="7"/>
        <v>6609.7</v>
      </c>
      <c r="L71" s="78">
        <f t="shared" si="5"/>
        <v>5136.5</v>
      </c>
      <c r="M71" s="79"/>
      <c r="N71" s="80">
        <f t="shared" si="6"/>
        <v>5136.5</v>
      </c>
      <c r="O71" s="94">
        <f t="shared" si="2"/>
        <v>77.711545153335251</v>
      </c>
    </row>
    <row r="72" spans="1:15" ht="21" customHeight="1" x14ac:dyDescent="0.25">
      <c r="A72" s="82" t="s">
        <v>156</v>
      </c>
      <c r="B72" s="91" t="s">
        <v>168</v>
      </c>
      <c r="C72" s="74"/>
      <c r="D72" s="74"/>
      <c r="E72" s="75"/>
      <c r="F72" s="76">
        <v>26553.5</v>
      </c>
      <c r="G72" s="76">
        <v>11636.48</v>
      </c>
      <c r="H72" s="77">
        <f>G72/F72*100</f>
        <v>43.822772892462389</v>
      </c>
      <c r="I72" s="78">
        <f t="shared" si="4"/>
        <v>26553.5</v>
      </c>
      <c r="J72" s="79"/>
      <c r="K72" s="80">
        <f t="shared" si="7"/>
        <v>26553.5</v>
      </c>
      <c r="L72" s="78">
        <f t="shared" si="5"/>
        <v>11636.48</v>
      </c>
      <c r="M72" s="79"/>
      <c r="N72" s="80">
        <f t="shared" si="6"/>
        <v>11636.48</v>
      </c>
      <c r="O72" s="81">
        <f t="shared" si="2"/>
        <v>43.822772892462389</v>
      </c>
    </row>
    <row r="73" spans="1:15" ht="51.75" customHeight="1" x14ac:dyDescent="0.25">
      <c r="A73" s="82" t="s">
        <v>156</v>
      </c>
      <c r="B73" s="91" t="s">
        <v>169</v>
      </c>
      <c r="C73" s="74">
        <v>9480</v>
      </c>
      <c r="D73" s="74"/>
      <c r="E73" s="75">
        <f t="shared" si="16"/>
        <v>0</v>
      </c>
      <c r="F73" s="76"/>
      <c r="G73" s="76"/>
      <c r="H73" s="77"/>
      <c r="I73" s="78">
        <f t="shared" si="4"/>
        <v>9480</v>
      </c>
      <c r="J73" s="79"/>
      <c r="K73" s="80">
        <f t="shared" si="7"/>
        <v>9480</v>
      </c>
      <c r="L73" s="78">
        <f t="shared" si="5"/>
        <v>0</v>
      </c>
      <c r="M73" s="79"/>
      <c r="N73" s="80">
        <f t="shared" si="6"/>
        <v>0</v>
      </c>
      <c r="O73" s="81">
        <f t="shared" si="2"/>
        <v>0</v>
      </c>
    </row>
    <row r="74" spans="1:15" ht="111.75" customHeight="1" x14ac:dyDescent="0.25">
      <c r="A74" s="82" t="s">
        <v>156</v>
      </c>
      <c r="B74" s="91" t="s">
        <v>170</v>
      </c>
      <c r="C74" s="74"/>
      <c r="D74" s="74"/>
      <c r="E74" s="75"/>
      <c r="F74" s="76">
        <v>16598</v>
      </c>
      <c r="G74" s="76">
        <v>8299</v>
      </c>
      <c r="H74" s="77">
        <f>G74/F74*100</f>
        <v>50</v>
      </c>
      <c r="I74" s="78">
        <f t="shared" si="4"/>
        <v>16598</v>
      </c>
      <c r="J74" s="79">
        <v>16598</v>
      </c>
      <c r="K74" s="80">
        <f t="shared" si="7"/>
        <v>0</v>
      </c>
      <c r="L74" s="78">
        <f t="shared" si="5"/>
        <v>8299</v>
      </c>
      <c r="M74" s="79">
        <v>8299</v>
      </c>
      <c r="N74" s="80">
        <f t="shared" si="6"/>
        <v>0</v>
      </c>
      <c r="O74" s="81"/>
    </row>
    <row r="75" spans="1:15" ht="114" hidden="1" customHeight="1" x14ac:dyDescent="0.25">
      <c r="A75" s="82" t="s">
        <v>171</v>
      </c>
      <c r="B75" s="73" t="s">
        <v>172</v>
      </c>
      <c r="C75" s="74"/>
      <c r="D75" s="74"/>
      <c r="E75" s="75"/>
      <c r="F75" s="74"/>
      <c r="G75" s="76"/>
      <c r="H75" s="77"/>
      <c r="I75" s="78">
        <f t="shared" si="4"/>
        <v>0</v>
      </c>
      <c r="J75" s="79"/>
      <c r="K75" s="80">
        <f t="shared" si="7"/>
        <v>0</v>
      </c>
      <c r="L75" s="78">
        <f t="shared" si="5"/>
        <v>0</v>
      </c>
      <c r="M75" s="79"/>
      <c r="N75" s="80">
        <f t="shared" si="6"/>
        <v>0</v>
      </c>
      <c r="O75" s="81"/>
    </row>
    <row r="76" spans="1:15" ht="116.25" customHeight="1" x14ac:dyDescent="0.25">
      <c r="A76" s="82" t="s">
        <v>171</v>
      </c>
      <c r="B76" s="73" t="s">
        <v>173</v>
      </c>
      <c r="C76" s="74">
        <v>1250.7</v>
      </c>
      <c r="D76" s="74">
        <v>25</v>
      </c>
      <c r="E76" s="75">
        <f t="shared" si="11"/>
        <v>1.9988806268489645</v>
      </c>
      <c r="F76" s="74">
        <v>1250.7</v>
      </c>
      <c r="G76" s="76">
        <v>25</v>
      </c>
      <c r="H76" s="77">
        <f>G76/F76*100</f>
        <v>1.9988806268489645</v>
      </c>
      <c r="I76" s="78">
        <f t="shared" ref="I76:I132" si="17">C76+F76</f>
        <v>2501.4</v>
      </c>
      <c r="J76" s="79">
        <v>1250.7</v>
      </c>
      <c r="K76" s="80">
        <f t="shared" si="7"/>
        <v>1250.7</v>
      </c>
      <c r="L76" s="78">
        <f t="shared" ref="L76:L132" si="18">D76+G76</f>
        <v>50</v>
      </c>
      <c r="M76" s="79">
        <v>25</v>
      </c>
      <c r="N76" s="80">
        <f t="shared" ref="N76:N132" si="19">L76-M76</f>
        <v>25</v>
      </c>
      <c r="O76" s="81">
        <f t="shared" si="2"/>
        <v>1.9988806268489645</v>
      </c>
    </row>
    <row r="77" spans="1:15" ht="72.75" hidden="1" customHeight="1" x14ac:dyDescent="0.25">
      <c r="A77" s="82" t="s">
        <v>171</v>
      </c>
      <c r="B77" s="73" t="s">
        <v>174</v>
      </c>
      <c r="C77" s="74"/>
      <c r="D77" s="74"/>
      <c r="E77" s="75"/>
      <c r="F77" s="74"/>
      <c r="G77" s="76"/>
      <c r="H77" s="77"/>
      <c r="I77" s="78">
        <f t="shared" si="17"/>
        <v>0</v>
      </c>
      <c r="J77" s="79"/>
      <c r="K77" s="80">
        <f t="shared" si="7"/>
        <v>0</v>
      </c>
      <c r="L77" s="78">
        <f t="shared" si="18"/>
        <v>0</v>
      </c>
      <c r="M77" s="79"/>
      <c r="N77" s="80">
        <f t="shared" si="19"/>
        <v>0</v>
      </c>
      <c r="O77" s="81"/>
    </row>
    <row r="78" spans="1:15" ht="82.5" hidden="1" customHeight="1" x14ac:dyDescent="0.25">
      <c r="A78" s="82" t="s">
        <v>171</v>
      </c>
      <c r="B78" s="73" t="s">
        <v>175</v>
      </c>
      <c r="C78" s="74"/>
      <c r="D78" s="74"/>
      <c r="E78" s="75"/>
      <c r="F78" s="74"/>
      <c r="G78" s="76"/>
      <c r="H78" s="77"/>
      <c r="I78" s="78">
        <f t="shared" si="17"/>
        <v>0</v>
      </c>
      <c r="J78" s="79"/>
      <c r="K78" s="80">
        <f t="shared" ref="K78:K132" si="20">I78-J78</f>
        <v>0</v>
      </c>
      <c r="L78" s="78">
        <f t="shared" si="18"/>
        <v>0</v>
      </c>
      <c r="M78" s="79"/>
      <c r="N78" s="80">
        <f t="shared" si="19"/>
        <v>0</v>
      </c>
      <c r="O78" s="81"/>
    </row>
    <row r="79" spans="1:15" ht="76.5" customHeight="1" x14ac:dyDescent="0.25">
      <c r="A79" s="82" t="s">
        <v>171</v>
      </c>
      <c r="B79" s="73" t="s">
        <v>176</v>
      </c>
      <c r="C79" s="74">
        <v>77861.100000000006</v>
      </c>
      <c r="D79" s="74">
        <v>10294.700000000001</v>
      </c>
      <c r="E79" s="75">
        <f t="shared" si="11"/>
        <v>13.221878447645871</v>
      </c>
      <c r="F79" s="74">
        <v>77861.100000000006</v>
      </c>
      <c r="G79" s="76">
        <v>10294.700000000001</v>
      </c>
      <c r="H79" s="77">
        <f>G79/F79*100</f>
        <v>13.221878447645871</v>
      </c>
      <c r="I79" s="78">
        <f t="shared" si="17"/>
        <v>155722.20000000001</v>
      </c>
      <c r="J79" s="79">
        <v>77861.100000000006</v>
      </c>
      <c r="K79" s="80">
        <f t="shared" si="20"/>
        <v>77861.100000000006</v>
      </c>
      <c r="L79" s="78">
        <f t="shared" si="18"/>
        <v>20589.400000000001</v>
      </c>
      <c r="M79" s="79">
        <v>10294.700000000001</v>
      </c>
      <c r="N79" s="80">
        <f t="shared" si="19"/>
        <v>10294.700000000001</v>
      </c>
      <c r="O79" s="81">
        <f t="shared" si="2"/>
        <v>13.221878447645871</v>
      </c>
    </row>
    <row r="80" spans="1:15" ht="50.25" customHeight="1" x14ac:dyDescent="0.25">
      <c r="A80" s="95" t="s">
        <v>171</v>
      </c>
      <c r="B80" s="96" t="s">
        <v>177</v>
      </c>
      <c r="C80" s="74"/>
      <c r="D80" s="74"/>
      <c r="E80" s="75"/>
      <c r="F80" s="74">
        <v>2000</v>
      </c>
      <c r="G80" s="76"/>
      <c r="H80" s="77">
        <f>G80/F80*100</f>
        <v>0</v>
      </c>
      <c r="I80" s="78">
        <f t="shared" si="17"/>
        <v>2000</v>
      </c>
      <c r="J80" s="79"/>
      <c r="K80" s="80">
        <f t="shared" si="20"/>
        <v>2000</v>
      </c>
      <c r="L80" s="78">
        <f t="shared" si="18"/>
        <v>0</v>
      </c>
      <c r="M80" s="79"/>
      <c r="N80" s="80">
        <f t="shared" si="19"/>
        <v>0</v>
      </c>
      <c r="O80" s="81">
        <f t="shared" si="2"/>
        <v>0</v>
      </c>
    </row>
    <row r="81" spans="1:15" ht="96" hidden="1" customHeight="1" x14ac:dyDescent="0.25">
      <c r="A81" s="82" t="s">
        <v>171</v>
      </c>
      <c r="B81" s="73" t="s">
        <v>178</v>
      </c>
      <c r="C81" s="74"/>
      <c r="D81" s="74"/>
      <c r="E81" s="75"/>
      <c r="F81" s="74"/>
      <c r="G81" s="76"/>
      <c r="H81" s="77"/>
      <c r="I81" s="78">
        <f t="shared" si="17"/>
        <v>0</v>
      </c>
      <c r="J81" s="79"/>
      <c r="K81" s="80">
        <f t="shared" si="20"/>
        <v>0</v>
      </c>
      <c r="L81" s="78">
        <f t="shared" si="18"/>
        <v>0</v>
      </c>
      <c r="M81" s="79"/>
      <c r="N81" s="80">
        <f t="shared" si="19"/>
        <v>0</v>
      </c>
      <c r="O81" s="81"/>
    </row>
    <row r="82" spans="1:15" ht="65.25" customHeight="1" x14ac:dyDescent="0.25">
      <c r="A82" s="82" t="s">
        <v>171</v>
      </c>
      <c r="B82" s="73" t="s">
        <v>179</v>
      </c>
      <c r="C82" s="74">
        <v>500</v>
      </c>
      <c r="D82" s="74">
        <v>469</v>
      </c>
      <c r="E82" s="75">
        <f t="shared" si="11"/>
        <v>93.8</v>
      </c>
      <c r="F82" s="74">
        <v>500</v>
      </c>
      <c r="G82" s="76">
        <v>469</v>
      </c>
      <c r="H82" s="77"/>
      <c r="I82" s="78">
        <f t="shared" si="17"/>
        <v>1000</v>
      </c>
      <c r="J82" s="79">
        <v>500</v>
      </c>
      <c r="K82" s="80">
        <f t="shared" si="20"/>
        <v>500</v>
      </c>
      <c r="L82" s="78">
        <f t="shared" si="18"/>
        <v>938</v>
      </c>
      <c r="M82" s="79">
        <v>469.1</v>
      </c>
      <c r="N82" s="80">
        <f t="shared" si="19"/>
        <v>468.9</v>
      </c>
      <c r="O82" s="81">
        <f t="shared" si="2"/>
        <v>93.78</v>
      </c>
    </row>
    <row r="83" spans="1:15" ht="106.5" customHeight="1" x14ac:dyDescent="0.25">
      <c r="A83" s="82" t="s">
        <v>171</v>
      </c>
      <c r="B83" s="97" t="s">
        <v>180</v>
      </c>
      <c r="C83" s="74"/>
      <c r="D83" s="74"/>
      <c r="E83" s="75"/>
      <c r="F83" s="74">
        <v>909.2</v>
      </c>
      <c r="G83" s="76">
        <v>585.29999999999995</v>
      </c>
      <c r="H83" s="77">
        <f>G83/F83*100</f>
        <v>64.375274967003946</v>
      </c>
      <c r="I83" s="78">
        <f t="shared" si="17"/>
        <v>909.2</v>
      </c>
      <c r="J83" s="79"/>
      <c r="K83" s="80">
        <f t="shared" si="20"/>
        <v>909.2</v>
      </c>
      <c r="L83" s="78">
        <f t="shared" si="18"/>
        <v>585.29999999999995</v>
      </c>
      <c r="M83" s="79"/>
      <c r="N83" s="80">
        <f t="shared" si="19"/>
        <v>585.29999999999995</v>
      </c>
      <c r="O83" s="81">
        <f t="shared" si="2"/>
        <v>64.375274967003946</v>
      </c>
    </row>
    <row r="84" spans="1:15" ht="52.5" customHeight="1" x14ac:dyDescent="0.25">
      <c r="A84" s="82" t="s">
        <v>171</v>
      </c>
      <c r="B84" s="73" t="s">
        <v>181</v>
      </c>
      <c r="C84" s="74">
        <v>13353</v>
      </c>
      <c r="D84" s="74"/>
      <c r="E84" s="75">
        <f t="shared" si="11"/>
        <v>0</v>
      </c>
      <c r="F84" s="74">
        <v>13353</v>
      </c>
      <c r="G84" s="76"/>
      <c r="H84" s="77">
        <f>G84/F84*100</f>
        <v>0</v>
      </c>
      <c r="I84" s="78">
        <f t="shared" si="17"/>
        <v>26706</v>
      </c>
      <c r="J84" s="79">
        <v>13353</v>
      </c>
      <c r="K84" s="80">
        <f t="shared" si="20"/>
        <v>13353</v>
      </c>
      <c r="L84" s="78">
        <f t="shared" si="18"/>
        <v>0</v>
      </c>
      <c r="M84" s="79"/>
      <c r="N84" s="80">
        <f t="shared" si="19"/>
        <v>0</v>
      </c>
      <c r="O84" s="81">
        <f t="shared" si="2"/>
        <v>0</v>
      </c>
    </row>
    <row r="85" spans="1:15" ht="56.25" hidden="1" customHeight="1" x14ac:dyDescent="0.25">
      <c r="A85" s="82" t="s">
        <v>171</v>
      </c>
      <c r="B85" s="73" t="s">
        <v>182</v>
      </c>
      <c r="C85" s="74"/>
      <c r="D85" s="74"/>
      <c r="E85" s="75"/>
      <c r="F85" s="74"/>
      <c r="G85" s="76"/>
      <c r="H85" s="77"/>
      <c r="I85" s="78">
        <f t="shared" si="17"/>
        <v>0</v>
      </c>
      <c r="J85" s="79"/>
      <c r="K85" s="80">
        <f t="shared" si="20"/>
        <v>0</v>
      </c>
      <c r="L85" s="78">
        <f t="shared" si="18"/>
        <v>0</v>
      </c>
      <c r="M85" s="79"/>
      <c r="N85" s="80">
        <f t="shared" si="19"/>
        <v>0</v>
      </c>
      <c r="O85" s="81"/>
    </row>
    <row r="86" spans="1:15" ht="50.25" hidden="1" customHeight="1" x14ac:dyDescent="0.25">
      <c r="A86" s="82" t="s">
        <v>171</v>
      </c>
      <c r="B86" s="73" t="s">
        <v>183</v>
      </c>
      <c r="C86" s="74"/>
      <c r="D86" s="74"/>
      <c r="E86" s="75"/>
      <c r="F86" s="74"/>
      <c r="G86" s="76"/>
      <c r="H86" s="77"/>
      <c r="I86" s="78">
        <f t="shared" si="17"/>
        <v>0</v>
      </c>
      <c r="J86" s="79"/>
      <c r="K86" s="80">
        <f t="shared" si="20"/>
        <v>0</v>
      </c>
      <c r="L86" s="78">
        <f t="shared" si="18"/>
        <v>0</v>
      </c>
      <c r="M86" s="79"/>
      <c r="N86" s="80">
        <f t="shared" si="19"/>
        <v>0</v>
      </c>
      <c r="O86" s="81"/>
    </row>
    <row r="87" spans="1:15" ht="58.5" hidden="1" customHeight="1" x14ac:dyDescent="0.25">
      <c r="A87" s="82" t="s">
        <v>171</v>
      </c>
      <c r="B87" s="98" t="s">
        <v>184</v>
      </c>
      <c r="C87" s="74"/>
      <c r="D87" s="74"/>
      <c r="E87" s="75"/>
      <c r="F87" s="74"/>
      <c r="G87" s="76"/>
      <c r="H87" s="77"/>
      <c r="I87" s="78">
        <f t="shared" si="17"/>
        <v>0</v>
      </c>
      <c r="J87" s="79"/>
      <c r="K87" s="80">
        <f t="shared" si="20"/>
        <v>0</v>
      </c>
      <c r="L87" s="78">
        <f t="shared" si="18"/>
        <v>0</v>
      </c>
      <c r="M87" s="79"/>
      <c r="N87" s="80">
        <f t="shared" si="19"/>
        <v>0</v>
      </c>
      <c r="O87" s="81"/>
    </row>
    <row r="88" spans="1:15" ht="32.25" customHeight="1" x14ac:dyDescent="0.25">
      <c r="A88" s="72" t="s">
        <v>171</v>
      </c>
      <c r="B88" s="73" t="s">
        <v>185</v>
      </c>
      <c r="C88" s="74"/>
      <c r="D88" s="74"/>
      <c r="E88" s="75"/>
      <c r="F88" s="74">
        <v>48750.1</v>
      </c>
      <c r="G88" s="76">
        <v>30808.9</v>
      </c>
      <c r="H88" s="77">
        <f>G88/F88*100</f>
        <v>63.197613953612411</v>
      </c>
      <c r="I88" s="78">
        <f t="shared" si="17"/>
        <v>48750.1</v>
      </c>
      <c r="J88" s="79"/>
      <c r="K88" s="80">
        <f t="shared" si="20"/>
        <v>48750.1</v>
      </c>
      <c r="L88" s="78">
        <f t="shared" si="18"/>
        <v>30808.9</v>
      </c>
      <c r="M88" s="79"/>
      <c r="N88" s="80">
        <f t="shared" si="19"/>
        <v>30808.9</v>
      </c>
      <c r="O88" s="81">
        <f t="shared" si="2"/>
        <v>63.197613953612411</v>
      </c>
    </row>
    <row r="89" spans="1:15" ht="33" customHeight="1" x14ac:dyDescent="0.25">
      <c r="A89" s="82" t="s">
        <v>186</v>
      </c>
      <c r="B89" s="73" t="s">
        <v>187</v>
      </c>
      <c r="C89" s="74">
        <v>46.6</v>
      </c>
      <c r="D89" s="74">
        <v>22</v>
      </c>
      <c r="E89" s="75">
        <f>D89/C89*100</f>
        <v>47.210300429184549</v>
      </c>
      <c r="F89" s="74">
        <v>0</v>
      </c>
      <c r="G89" s="76"/>
      <c r="H89" s="77">
        <v>0</v>
      </c>
      <c r="I89" s="78">
        <f t="shared" si="17"/>
        <v>46.6</v>
      </c>
      <c r="J89" s="79"/>
      <c r="K89" s="80">
        <f t="shared" si="20"/>
        <v>46.6</v>
      </c>
      <c r="L89" s="78">
        <f t="shared" si="18"/>
        <v>22</v>
      </c>
      <c r="M89" s="79"/>
      <c r="N89" s="80">
        <f t="shared" si="19"/>
        <v>22</v>
      </c>
      <c r="O89" s="99">
        <f t="shared" si="2"/>
        <v>47.210300429184549</v>
      </c>
    </row>
    <row r="90" spans="1:15" ht="23.25" customHeight="1" x14ac:dyDescent="0.25">
      <c r="A90" s="100" t="s">
        <v>188</v>
      </c>
      <c r="B90" s="101" t="s">
        <v>189</v>
      </c>
      <c r="C90" s="92">
        <f t="shared" ref="C90:N90" si="21">C91</f>
        <v>227882.6</v>
      </c>
      <c r="D90" s="92">
        <f t="shared" si="21"/>
        <v>219217.5</v>
      </c>
      <c r="E90" s="84">
        <f t="shared" si="11"/>
        <v>96.197559620611656</v>
      </c>
      <c r="F90" s="92">
        <f t="shared" si="21"/>
        <v>24.1</v>
      </c>
      <c r="G90" s="92">
        <f t="shared" si="21"/>
        <v>0</v>
      </c>
      <c r="H90" s="70">
        <f t="shared" si="21"/>
        <v>0</v>
      </c>
      <c r="I90" s="92">
        <f t="shared" si="21"/>
        <v>227906.7</v>
      </c>
      <c r="J90" s="92">
        <f t="shared" si="21"/>
        <v>24.1</v>
      </c>
      <c r="K90" s="92">
        <f t="shared" si="21"/>
        <v>227882.6</v>
      </c>
      <c r="L90" s="92">
        <f t="shared" si="21"/>
        <v>219217.5</v>
      </c>
      <c r="M90" s="92">
        <f t="shared" si="21"/>
        <v>0</v>
      </c>
      <c r="N90" s="92">
        <f t="shared" si="21"/>
        <v>219217.5</v>
      </c>
      <c r="O90" s="102">
        <f t="shared" si="2"/>
        <v>96.197559620611656</v>
      </c>
    </row>
    <row r="91" spans="1:15" ht="44.25" customHeight="1" x14ac:dyDescent="0.25">
      <c r="A91" s="82" t="s">
        <v>190</v>
      </c>
      <c r="B91" s="103" t="s">
        <v>191</v>
      </c>
      <c r="C91" s="76">
        <v>227882.6</v>
      </c>
      <c r="D91" s="76">
        <v>219217.5</v>
      </c>
      <c r="E91" s="75">
        <f t="shared" si="11"/>
        <v>96.197559620611656</v>
      </c>
      <c r="F91" s="76">
        <v>24.1</v>
      </c>
      <c r="G91" s="76"/>
      <c r="H91" s="77">
        <f>G91/F91*100</f>
        <v>0</v>
      </c>
      <c r="I91" s="78">
        <f t="shared" si="17"/>
        <v>227906.7</v>
      </c>
      <c r="J91" s="79">
        <v>24.1</v>
      </c>
      <c r="K91" s="80">
        <f t="shared" si="20"/>
        <v>227882.6</v>
      </c>
      <c r="L91" s="78">
        <f t="shared" si="18"/>
        <v>219217.5</v>
      </c>
      <c r="M91" s="79"/>
      <c r="N91" s="80">
        <f t="shared" si="19"/>
        <v>219217.5</v>
      </c>
      <c r="O91" s="81">
        <f t="shared" si="2"/>
        <v>96.197559620611656</v>
      </c>
    </row>
    <row r="92" spans="1:15" ht="26.25" customHeight="1" x14ac:dyDescent="0.25">
      <c r="A92" s="67" t="s">
        <v>192</v>
      </c>
      <c r="B92" s="68" t="s">
        <v>193</v>
      </c>
      <c r="C92" s="69">
        <f>SUM(C93:C102)</f>
        <v>2200879.9</v>
      </c>
      <c r="D92" s="69">
        <f>SUM(D93:D102)</f>
        <v>1300279.8</v>
      </c>
      <c r="E92" s="69">
        <f>D92/C92*100</f>
        <v>59.079997958998135</v>
      </c>
      <c r="F92" s="92">
        <f>F93+F95+F96+F101+F102</f>
        <v>0</v>
      </c>
      <c r="G92" s="92">
        <f>SUM(G93:G102)</f>
        <v>0</v>
      </c>
      <c r="H92" s="70">
        <v>0</v>
      </c>
      <c r="I92" s="69">
        <f t="shared" ref="I92:N92" si="22">SUM(I93:I102)</f>
        <v>2200879.9</v>
      </c>
      <c r="J92" s="69">
        <f t="shared" si="22"/>
        <v>0</v>
      </c>
      <c r="K92" s="69">
        <f t="shared" si="22"/>
        <v>2200879.9</v>
      </c>
      <c r="L92" s="69">
        <f t="shared" si="22"/>
        <v>1300279.8</v>
      </c>
      <c r="M92" s="69">
        <f t="shared" si="22"/>
        <v>0</v>
      </c>
      <c r="N92" s="69">
        <f t="shared" si="22"/>
        <v>1300279.8</v>
      </c>
      <c r="O92" s="71">
        <f t="shared" si="2"/>
        <v>59.079997958998135</v>
      </c>
    </row>
    <row r="93" spans="1:15" ht="24" customHeight="1" x14ac:dyDescent="0.25">
      <c r="A93" s="72" t="s">
        <v>194</v>
      </c>
      <c r="B93" s="73" t="s">
        <v>195</v>
      </c>
      <c r="C93" s="74">
        <f>640942-C94</f>
        <v>451225.8</v>
      </c>
      <c r="D93" s="74">
        <f>377263.3-D94</f>
        <v>260276.19999999998</v>
      </c>
      <c r="E93" s="75">
        <f t="shared" si="11"/>
        <v>57.682029706634687</v>
      </c>
      <c r="F93" s="76">
        <v>0</v>
      </c>
      <c r="G93" s="76">
        <v>0</v>
      </c>
      <c r="H93" s="77">
        <v>0</v>
      </c>
      <c r="I93" s="78">
        <f t="shared" si="17"/>
        <v>451225.8</v>
      </c>
      <c r="J93" s="79"/>
      <c r="K93" s="80">
        <f t="shared" si="20"/>
        <v>451225.8</v>
      </c>
      <c r="L93" s="78">
        <f t="shared" si="18"/>
        <v>260276.19999999998</v>
      </c>
      <c r="M93" s="79"/>
      <c r="N93" s="80">
        <f t="shared" si="19"/>
        <v>260276.19999999998</v>
      </c>
      <c r="O93" s="81">
        <f t="shared" si="2"/>
        <v>57.682029706634687</v>
      </c>
    </row>
    <row r="94" spans="1:15" ht="150" customHeight="1" x14ac:dyDescent="0.25">
      <c r="A94" s="72" t="s">
        <v>194</v>
      </c>
      <c r="B94" s="73" t="s">
        <v>196</v>
      </c>
      <c r="C94" s="74">
        <v>189716.2</v>
      </c>
      <c r="D94" s="74">
        <v>116987.1</v>
      </c>
      <c r="E94" s="75">
        <f t="shared" si="11"/>
        <v>61.664264833472316</v>
      </c>
      <c r="F94" s="76"/>
      <c r="G94" s="76"/>
      <c r="H94" s="77"/>
      <c r="I94" s="78">
        <f t="shared" si="17"/>
        <v>189716.2</v>
      </c>
      <c r="J94" s="79"/>
      <c r="K94" s="80">
        <f t="shared" si="20"/>
        <v>189716.2</v>
      </c>
      <c r="L94" s="78">
        <f t="shared" si="18"/>
        <v>116987.1</v>
      </c>
      <c r="M94" s="79"/>
      <c r="N94" s="80">
        <f t="shared" si="19"/>
        <v>116987.1</v>
      </c>
      <c r="O94" s="81">
        <f t="shared" si="2"/>
        <v>61.664264833472316</v>
      </c>
    </row>
    <row r="95" spans="1:15" ht="19.5" customHeight="1" x14ac:dyDescent="0.25">
      <c r="A95" s="72" t="s">
        <v>197</v>
      </c>
      <c r="B95" s="97" t="s">
        <v>198</v>
      </c>
      <c r="C95" s="74">
        <f>1321174-C96-C97-C98-C99</f>
        <v>1281677.5</v>
      </c>
      <c r="D95" s="74">
        <f>779317.8-D96-D97-D98-D99</f>
        <v>764509.8</v>
      </c>
      <c r="E95" s="74">
        <f t="shared" si="11"/>
        <v>59.649155111172668</v>
      </c>
      <c r="F95" s="76">
        <v>0</v>
      </c>
      <c r="G95" s="76">
        <v>0</v>
      </c>
      <c r="H95" s="76">
        <v>0</v>
      </c>
      <c r="I95" s="78">
        <f t="shared" si="17"/>
        <v>1281677.5</v>
      </c>
      <c r="J95" s="79"/>
      <c r="K95" s="80">
        <f t="shared" si="20"/>
        <v>1281677.5</v>
      </c>
      <c r="L95" s="78">
        <f t="shared" si="18"/>
        <v>764509.8</v>
      </c>
      <c r="M95" s="79"/>
      <c r="N95" s="80">
        <f t="shared" si="19"/>
        <v>764509.8</v>
      </c>
      <c r="O95" s="104">
        <f t="shared" si="2"/>
        <v>59.649155111172668</v>
      </c>
    </row>
    <row r="96" spans="1:15" ht="24" customHeight="1" x14ac:dyDescent="0.25">
      <c r="A96" s="72" t="s">
        <v>197</v>
      </c>
      <c r="B96" s="73" t="s">
        <v>199</v>
      </c>
      <c r="C96" s="74">
        <v>36273.9</v>
      </c>
      <c r="D96" s="74">
        <v>14808</v>
      </c>
      <c r="E96" s="75">
        <f t="shared" si="11"/>
        <v>40.822740317418308</v>
      </c>
      <c r="F96" s="76">
        <v>0</v>
      </c>
      <c r="G96" s="76">
        <v>0</v>
      </c>
      <c r="H96" s="77">
        <v>0</v>
      </c>
      <c r="I96" s="78">
        <f t="shared" si="17"/>
        <v>36273.9</v>
      </c>
      <c r="J96" s="79"/>
      <c r="K96" s="80">
        <f t="shared" si="20"/>
        <v>36273.9</v>
      </c>
      <c r="L96" s="78">
        <f t="shared" si="18"/>
        <v>14808</v>
      </c>
      <c r="M96" s="79"/>
      <c r="N96" s="80">
        <f t="shared" si="19"/>
        <v>14808</v>
      </c>
      <c r="O96" s="81">
        <f t="shared" si="2"/>
        <v>40.822740317418308</v>
      </c>
    </row>
    <row r="97" spans="1:15" ht="146.25" hidden="1" customHeight="1" x14ac:dyDescent="0.25">
      <c r="A97" s="72" t="s">
        <v>197</v>
      </c>
      <c r="B97" s="73" t="s">
        <v>200</v>
      </c>
      <c r="C97" s="74"/>
      <c r="D97" s="74"/>
      <c r="E97" s="75"/>
      <c r="F97" s="76"/>
      <c r="G97" s="76"/>
      <c r="H97" s="77"/>
      <c r="I97" s="78">
        <f t="shared" si="17"/>
        <v>0</v>
      </c>
      <c r="J97" s="79"/>
      <c r="K97" s="80">
        <f t="shared" si="20"/>
        <v>0</v>
      </c>
      <c r="L97" s="78">
        <f t="shared" si="18"/>
        <v>0</v>
      </c>
      <c r="M97" s="79"/>
      <c r="N97" s="80">
        <f t="shared" si="19"/>
        <v>0</v>
      </c>
      <c r="O97" s="81"/>
    </row>
    <row r="98" spans="1:15" ht="135.75" customHeight="1" x14ac:dyDescent="0.25">
      <c r="A98" s="72" t="s">
        <v>197</v>
      </c>
      <c r="B98" s="73" t="s">
        <v>201</v>
      </c>
      <c r="C98" s="74">
        <v>3222.6</v>
      </c>
      <c r="D98" s="74"/>
      <c r="E98" s="75">
        <f t="shared" si="11"/>
        <v>0</v>
      </c>
      <c r="F98" s="76"/>
      <c r="G98" s="76"/>
      <c r="H98" s="77"/>
      <c r="I98" s="78">
        <f t="shared" si="17"/>
        <v>3222.6</v>
      </c>
      <c r="J98" s="79"/>
      <c r="K98" s="80">
        <f t="shared" si="20"/>
        <v>3222.6</v>
      </c>
      <c r="L98" s="78">
        <f t="shared" si="18"/>
        <v>0</v>
      </c>
      <c r="M98" s="79"/>
      <c r="N98" s="80">
        <f t="shared" si="19"/>
        <v>0</v>
      </c>
      <c r="O98" s="81">
        <f t="shared" si="2"/>
        <v>0</v>
      </c>
    </row>
    <row r="99" spans="1:15" ht="166.5" hidden="1" customHeight="1" x14ac:dyDescent="0.25">
      <c r="A99" s="72" t="s">
        <v>197</v>
      </c>
      <c r="B99" s="73" t="s">
        <v>202</v>
      </c>
      <c r="C99" s="74"/>
      <c r="D99" s="74"/>
      <c r="E99" s="75"/>
      <c r="F99" s="76">
        <v>0</v>
      </c>
      <c r="G99" s="76">
        <v>0</v>
      </c>
      <c r="H99" s="77">
        <v>0</v>
      </c>
      <c r="I99" s="78">
        <f t="shared" si="17"/>
        <v>0</v>
      </c>
      <c r="J99" s="79"/>
      <c r="K99" s="80">
        <f t="shared" si="20"/>
        <v>0</v>
      </c>
      <c r="L99" s="78">
        <f t="shared" si="18"/>
        <v>0</v>
      </c>
      <c r="M99" s="79"/>
      <c r="N99" s="80">
        <f t="shared" si="19"/>
        <v>0</v>
      </c>
      <c r="O99" s="81"/>
    </row>
    <row r="100" spans="1:15" ht="24.75" customHeight="1" x14ac:dyDescent="0.25">
      <c r="A100" s="72" t="s">
        <v>203</v>
      </c>
      <c r="B100" s="73" t="s">
        <v>204</v>
      </c>
      <c r="C100" s="74">
        <v>147327.79999999999</v>
      </c>
      <c r="D100" s="74">
        <v>101980.8</v>
      </c>
      <c r="E100" s="75">
        <f t="shared" si="11"/>
        <v>69.220337234384829</v>
      </c>
      <c r="F100" s="76"/>
      <c r="G100" s="76"/>
      <c r="H100" s="77"/>
      <c r="I100" s="78">
        <f t="shared" si="17"/>
        <v>147327.79999999999</v>
      </c>
      <c r="J100" s="79"/>
      <c r="K100" s="80">
        <f t="shared" si="20"/>
        <v>147327.79999999999</v>
      </c>
      <c r="L100" s="78">
        <f t="shared" si="18"/>
        <v>101980.8</v>
      </c>
      <c r="M100" s="79"/>
      <c r="N100" s="80">
        <f t="shared" si="19"/>
        <v>101980.8</v>
      </c>
      <c r="O100" s="81">
        <f t="shared" si="2"/>
        <v>69.220337234384829</v>
      </c>
    </row>
    <row r="101" spans="1:15" ht="34.5" customHeight="1" x14ac:dyDescent="0.25">
      <c r="A101" s="72" t="s">
        <v>205</v>
      </c>
      <c r="B101" s="73" t="s">
        <v>206</v>
      </c>
      <c r="C101" s="74">
        <v>32597</v>
      </c>
      <c r="D101" s="74">
        <v>8486.9</v>
      </c>
      <c r="E101" s="75">
        <f t="shared" si="11"/>
        <v>26.035831518237874</v>
      </c>
      <c r="F101" s="76"/>
      <c r="G101" s="76"/>
      <c r="H101" s="77"/>
      <c r="I101" s="78">
        <f t="shared" si="17"/>
        <v>32597</v>
      </c>
      <c r="J101" s="79"/>
      <c r="K101" s="80">
        <f t="shared" si="20"/>
        <v>32597</v>
      </c>
      <c r="L101" s="78">
        <f t="shared" si="18"/>
        <v>8486.9</v>
      </c>
      <c r="M101" s="79"/>
      <c r="N101" s="80">
        <f t="shared" si="19"/>
        <v>8486.9</v>
      </c>
      <c r="O101" s="81">
        <f t="shared" si="2"/>
        <v>26.035831518237874</v>
      </c>
    </row>
    <row r="102" spans="1:15" ht="33" customHeight="1" x14ac:dyDescent="0.25">
      <c r="A102" s="72" t="s">
        <v>207</v>
      </c>
      <c r="B102" s="73" t="s">
        <v>208</v>
      </c>
      <c r="C102" s="74">
        <v>58839.1</v>
      </c>
      <c r="D102" s="74">
        <v>33231</v>
      </c>
      <c r="E102" s="75">
        <f t="shared" si="11"/>
        <v>56.477750339485141</v>
      </c>
      <c r="F102" s="76">
        <v>0</v>
      </c>
      <c r="G102" s="76"/>
      <c r="H102" s="77">
        <v>0</v>
      </c>
      <c r="I102" s="78">
        <f t="shared" si="17"/>
        <v>58839.1</v>
      </c>
      <c r="J102" s="79"/>
      <c r="K102" s="80">
        <f t="shared" si="20"/>
        <v>58839.1</v>
      </c>
      <c r="L102" s="78">
        <f t="shared" si="18"/>
        <v>33231</v>
      </c>
      <c r="M102" s="79"/>
      <c r="N102" s="80">
        <f t="shared" si="19"/>
        <v>33231</v>
      </c>
      <c r="O102" s="81">
        <f t="shared" si="2"/>
        <v>56.477750339485141</v>
      </c>
    </row>
    <row r="103" spans="1:15" ht="22.5" customHeight="1" x14ac:dyDescent="0.25">
      <c r="A103" s="67" t="s">
        <v>209</v>
      </c>
      <c r="B103" s="68" t="s">
        <v>210</v>
      </c>
      <c r="C103" s="69">
        <f>SUM(C104:C107)</f>
        <v>84168.900000000009</v>
      </c>
      <c r="D103" s="69">
        <f>SUM(D104:D107)</f>
        <v>45574.8</v>
      </c>
      <c r="E103" s="69">
        <f>D103/C103*100</f>
        <v>54.14684046007492</v>
      </c>
      <c r="F103" s="92">
        <f>SUM(F104:F107)</f>
        <v>127176.9</v>
      </c>
      <c r="G103" s="92">
        <f>SUM(G104:G107)</f>
        <v>68319.8</v>
      </c>
      <c r="H103" s="70">
        <f>G103/F103*100</f>
        <v>53.720290398649439</v>
      </c>
      <c r="I103" s="92">
        <f t="shared" ref="I103:N103" si="23">SUM(I104:I107)</f>
        <v>211345.8</v>
      </c>
      <c r="J103" s="92">
        <f t="shared" si="23"/>
        <v>13200</v>
      </c>
      <c r="K103" s="92">
        <f t="shared" si="23"/>
        <v>198145.8</v>
      </c>
      <c r="L103" s="92">
        <f t="shared" si="23"/>
        <v>113894.6</v>
      </c>
      <c r="M103" s="92">
        <f t="shared" si="23"/>
        <v>2644.6</v>
      </c>
      <c r="N103" s="92">
        <f t="shared" si="23"/>
        <v>111250</v>
      </c>
      <c r="O103" s="71">
        <f t="shared" si="2"/>
        <v>56.145525163793529</v>
      </c>
    </row>
    <row r="104" spans="1:15" ht="20.25" customHeight="1" x14ac:dyDescent="0.25">
      <c r="A104" s="72" t="s">
        <v>211</v>
      </c>
      <c r="B104" s="73" t="s">
        <v>212</v>
      </c>
      <c r="C104" s="74">
        <f>77578.3-C105</f>
        <v>76289.100000000006</v>
      </c>
      <c r="D104" s="74">
        <f>40070.8-D105</f>
        <v>38818.400000000001</v>
      </c>
      <c r="E104" s="75">
        <f t="shared" si="11"/>
        <v>50.883284768073025</v>
      </c>
      <c r="F104" s="105">
        <f>126184-F105</f>
        <v>126057.2</v>
      </c>
      <c r="G104" s="76">
        <f>67884.5-G105</f>
        <v>67786.7</v>
      </c>
      <c r="H104" s="77">
        <f>G104/F104*100</f>
        <v>53.774556312531139</v>
      </c>
      <c r="I104" s="78">
        <f t="shared" si="17"/>
        <v>202346.3</v>
      </c>
      <c r="J104" s="79">
        <v>12482.6</v>
      </c>
      <c r="K104" s="80">
        <f t="shared" si="20"/>
        <v>189863.69999999998</v>
      </c>
      <c r="L104" s="78">
        <f t="shared" si="18"/>
        <v>106605.1</v>
      </c>
      <c r="M104" s="79">
        <v>2123.1</v>
      </c>
      <c r="N104" s="80">
        <f t="shared" si="19"/>
        <v>104482</v>
      </c>
      <c r="O104" s="81">
        <f t="shared" si="2"/>
        <v>55.030003102225443</v>
      </c>
    </row>
    <row r="105" spans="1:15" ht="39" customHeight="1" x14ac:dyDescent="0.25">
      <c r="A105" s="95" t="s">
        <v>211</v>
      </c>
      <c r="B105" s="96" t="s">
        <v>213</v>
      </c>
      <c r="C105" s="74">
        <f>1095.8+193.4</f>
        <v>1289.2</v>
      </c>
      <c r="D105" s="74">
        <v>1252.4000000000001</v>
      </c>
      <c r="E105" s="75">
        <f t="shared" si="11"/>
        <v>97.145516599441521</v>
      </c>
      <c r="F105" s="76">
        <v>126.8</v>
      </c>
      <c r="G105" s="76">
        <v>97.8</v>
      </c>
      <c r="H105" s="77">
        <f>G105/F105*100</f>
        <v>77.129337539432171</v>
      </c>
      <c r="I105" s="78">
        <f t="shared" si="17"/>
        <v>1416</v>
      </c>
      <c r="J105" s="79">
        <v>124.5</v>
      </c>
      <c r="K105" s="80">
        <f t="shared" si="20"/>
        <v>1291.5</v>
      </c>
      <c r="L105" s="78">
        <f t="shared" si="18"/>
        <v>1350.2</v>
      </c>
      <c r="M105" s="79">
        <v>124.5</v>
      </c>
      <c r="N105" s="80">
        <f t="shared" si="19"/>
        <v>1225.7</v>
      </c>
      <c r="O105" s="81">
        <f>N105/K105*100</f>
        <v>94.905149051490525</v>
      </c>
    </row>
    <row r="106" spans="1:15" ht="18.75" customHeight="1" x14ac:dyDescent="0.25">
      <c r="A106" s="72" t="s">
        <v>214</v>
      </c>
      <c r="B106" s="73" t="s">
        <v>215</v>
      </c>
      <c r="C106" s="74">
        <v>150</v>
      </c>
      <c r="D106" s="74">
        <v>76.5</v>
      </c>
      <c r="E106" s="75">
        <f t="shared" si="11"/>
        <v>51</v>
      </c>
      <c r="F106" s="76">
        <v>400</v>
      </c>
      <c r="G106" s="76">
        <v>58.3</v>
      </c>
      <c r="H106" s="77">
        <f>G106/F106*100</f>
        <v>14.574999999999999</v>
      </c>
      <c r="I106" s="78">
        <f t="shared" si="17"/>
        <v>550</v>
      </c>
      <c r="J106" s="79"/>
      <c r="K106" s="80">
        <f t="shared" si="20"/>
        <v>550</v>
      </c>
      <c r="L106" s="78">
        <f t="shared" si="18"/>
        <v>134.80000000000001</v>
      </c>
      <c r="M106" s="79"/>
      <c r="N106" s="80">
        <f t="shared" si="19"/>
        <v>134.80000000000001</v>
      </c>
      <c r="O106" s="81">
        <f t="shared" ref="O106:O133" si="24">N106/K106*100</f>
        <v>24.509090909090911</v>
      </c>
    </row>
    <row r="107" spans="1:15" ht="37.5" customHeight="1" x14ac:dyDescent="0.25">
      <c r="A107" s="72" t="s">
        <v>216</v>
      </c>
      <c r="B107" s="73" t="s">
        <v>217</v>
      </c>
      <c r="C107" s="74">
        <v>6440.6</v>
      </c>
      <c r="D107" s="74">
        <v>5427.5</v>
      </c>
      <c r="E107" s="75">
        <f t="shared" si="11"/>
        <v>84.270099059093866</v>
      </c>
      <c r="F107" s="76">
        <v>592.9</v>
      </c>
      <c r="G107" s="76">
        <v>377</v>
      </c>
      <c r="H107" s="77">
        <f>G107/F107*100</f>
        <v>63.585764884466187</v>
      </c>
      <c r="I107" s="78">
        <f t="shared" si="17"/>
        <v>7033.5</v>
      </c>
      <c r="J107" s="79">
        <v>592.9</v>
      </c>
      <c r="K107" s="80">
        <f t="shared" si="20"/>
        <v>6440.6</v>
      </c>
      <c r="L107" s="78">
        <f t="shared" si="18"/>
        <v>5804.5</v>
      </c>
      <c r="M107" s="79">
        <v>397</v>
      </c>
      <c r="N107" s="80">
        <f t="shared" si="19"/>
        <v>5407.5</v>
      </c>
      <c r="O107" s="81">
        <f t="shared" si="24"/>
        <v>83.959568984256123</v>
      </c>
    </row>
    <row r="108" spans="1:15" ht="21.75" customHeight="1" x14ac:dyDescent="0.25">
      <c r="A108" s="67" t="s">
        <v>218</v>
      </c>
      <c r="B108" s="68" t="s">
        <v>219</v>
      </c>
      <c r="C108" s="69">
        <f>SUM(C109:C111)</f>
        <v>26941.200000000001</v>
      </c>
      <c r="D108" s="69">
        <f>SUM(D109:D111)</f>
        <v>25079</v>
      </c>
      <c r="E108" s="69">
        <f>SUM(E111:E111)</f>
        <v>19.322268925770246</v>
      </c>
      <c r="F108" s="92">
        <f>F109+F110+F111</f>
        <v>584.5</v>
      </c>
      <c r="G108" s="92">
        <f>G109+G110+G111</f>
        <v>437.1</v>
      </c>
      <c r="H108" s="70"/>
      <c r="I108" s="92">
        <f t="shared" ref="I108:N108" si="25">I109+I110+I111</f>
        <v>27525.7</v>
      </c>
      <c r="J108" s="92">
        <f t="shared" si="25"/>
        <v>584.5</v>
      </c>
      <c r="K108" s="92">
        <f t="shared" si="25"/>
        <v>26941.200000000001</v>
      </c>
      <c r="L108" s="92">
        <f t="shared" si="25"/>
        <v>25516.100000000002</v>
      </c>
      <c r="M108" s="92">
        <f t="shared" si="25"/>
        <v>584.1</v>
      </c>
      <c r="N108" s="92">
        <f t="shared" si="25"/>
        <v>24932</v>
      </c>
      <c r="O108" s="71">
        <f t="shared" si="24"/>
        <v>92.542277255653048</v>
      </c>
    </row>
    <row r="109" spans="1:15" ht="75" customHeight="1" x14ac:dyDescent="0.25">
      <c r="A109" s="89" t="s">
        <v>220</v>
      </c>
      <c r="B109" s="97" t="s">
        <v>221</v>
      </c>
      <c r="C109" s="74">
        <v>800.7</v>
      </c>
      <c r="D109" s="74">
        <v>800.3</v>
      </c>
      <c r="E109" s="106"/>
      <c r="F109" s="76">
        <v>584.5</v>
      </c>
      <c r="G109" s="76">
        <v>437.1</v>
      </c>
      <c r="H109" s="76"/>
      <c r="I109" s="78">
        <f t="shared" si="17"/>
        <v>1385.2</v>
      </c>
      <c r="J109" s="79">
        <v>584.5</v>
      </c>
      <c r="K109" s="80">
        <f t="shared" si="20"/>
        <v>800.7</v>
      </c>
      <c r="L109" s="78">
        <f t="shared" si="18"/>
        <v>1237.4000000000001</v>
      </c>
      <c r="M109" s="79">
        <v>584.1</v>
      </c>
      <c r="N109" s="80">
        <f t="shared" si="19"/>
        <v>653.30000000000007</v>
      </c>
      <c r="O109" s="81">
        <f t="shared" si="24"/>
        <v>81.5911077806919</v>
      </c>
    </row>
    <row r="110" spans="1:15" ht="67.5" customHeight="1" x14ac:dyDescent="0.25">
      <c r="A110" s="82" t="s">
        <v>222</v>
      </c>
      <c r="B110" s="96" t="s">
        <v>223</v>
      </c>
      <c r="C110" s="74">
        <v>23832.799999999999</v>
      </c>
      <c r="D110" s="74">
        <v>23832.799999999999</v>
      </c>
      <c r="E110" s="75">
        <f t="shared" si="11"/>
        <v>100</v>
      </c>
      <c r="F110" s="80"/>
      <c r="G110" s="80"/>
      <c r="H110" s="76"/>
      <c r="I110" s="78">
        <f t="shared" si="17"/>
        <v>23832.799999999999</v>
      </c>
      <c r="J110" s="79"/>
      <c r="K110" s="80">
        <f t="shared" si="20"/>
        <v>23832.799999999999</v>
      </c>
      <c r="L110" s="78">
        <f t="shared" si="18"/>
        <v>23832.799999999999</v>
      </c>
      <c r="M110" s="79"/>
      <c r="N110" s="80">
        <f t="shared" si="19"/>
        <v>23832.799999999999</v>
      </c>
      <c r="O110" s="81">
        <f t="shared" si="24"/>
        <v>100</v>
      </c>
    </row>
    <row r="111" spans="1:15" ht="51.75" customHeight="1" x14ac:dyDescent="0.25">
      <c r="A111" s="82" t="s">
        <v>222</v>
      </c>
      <c r="B111" s="96" t="s">
        <v>224</v>
      </c>
      <c r="C111" s="74">
        <v>2307.6999999999998</v>
      </c>
      <c r="D111" s="76">
        <v>445.9</v>
      </c>
      <c r="E111" s="75">
        <f t="shared" si="11"/>
        <v>19.322268925770246</v>
      </c>
      <c r="F111" s="76"/>
      <c r="G111" s="76"/>
      <c r="H111" s="77"/>
      <c r="I111" s="78">
        <f t="shared" si="17"/>
        <v>2307.6999999999998</v>
      </c>
      <c r="J111" s="79"/>
      <c r="K111" s="80">
        <f t="shared" si="20"/>
        <v>2307.6999999999998</v>
      </c>
      <c r="L111" s="78">
        <f t="shared" si="18"/>
        <v>445.9</v>
      </c>
      <c r="M111" s="79"/>
      <c r="N111" s="80">
        <f t="shared" si="19"/>
        <v>445.9</v>
      </c>
      <c r="O111" s="81">
        <f t="shared" si="24"/>
        <v>19.322268925770246</v>
      </c>
    </row>
    <row r="112" spans="1:15" ht="21.75" customHeight="1" x14ac:dyDescent="0.25">
      <c r="A112" s="67">
        <v>10</v>
      </c>
      <c r="B112" s="68" t="s">
        <v>225</v>
      </c>
      <c r="C112" s="69">
        <f>SUM(C113:C120)</f>
        <v>150148.9</v>
      </c>
      <c r="D112" s="69">
        <f>SUM(D113:D120)</f>
        <v>75410.3</v>
      </c>
      <c r="E112" s="69">
        <f>D112/C112*100</f>
        <v>50.22367796234272</v>
      </c>
      <c r="F112" s="69">
        <f>SUM(F113:F120)</f>
        <v>865.4</v>
      </c>
      <c r="G112" s="69">
        <f>SUM(G113:G120)</f>
        <v>420.6</v>
      </c>
      <c r="H112" s="70">
        <f>G112/F112*100</f>
        <v>48.601802634619837</v>
      </c>
      <c r="I112" s="69">
        <f t="shared" ref="I112:N112" si="26">SUM(I113:I120)</f>
        <v>151014.29999999999</v>
      </c>
      <c r="J112" s="69">
        <f t="shared" si="26"/>
        <v>0</v>
      </c>
      <c r="K112" s="69">
        <f t="shared" si="26"/>
        <v>151014.29999999999</v>
      </c>
      <c r="L112" s="69">
        <f t="shared" si="26"/>
        <v>75830.900000000009</v>
      </c>
      <c r="M112" s="69">
        <f t="shared" si="26"/>
        <v>0</v>
      </c>
      <c r="N112" s="69">
        <f t="shared" si="26"/>
        <v>75830.900000000009</v>
      </c>
      <c r="O112" s="71">
        <f t="shared" si="24"/>
        <v>50.214383670950383</v>
      </c>
    </row>
    <row r="113" spans="1:15" ht="18" customHeight="1" x14ac:dyDescent="0.25">
      <c r="A113" s="82">
        <v>1001</v>
      </c>
      <c r="B113" s="73" t="s">
        <v>226</v>
      </c>
      <c r="C113" s="74">
        <v>4627.3</v>
      </c>
      <c r="D113" s="74">
        <v>2678</v>
      </c>
      <c r="E113" s="75">
        <f t="shared" si="11"/>
        <v>57.873922157629721</v>
      </c>
      <c r="F113" s="76">
        <v>865.4</v>
      </c>
      <c r="G113" s="76">
        <v>420.6</v>
      </c>
      <c r="H113" s="77">
        <f>G113/F113*100</f>
        <v>48.601802634619837</v>
      </c>
      <c r="I113" s="78">
        <f t="shared" si="17"/>
        <v>5492.7</v>
      </c>
      <c r="J113" s="79"/>
      <c r="K113" s="80">
        <f t="shared" si="20"/>
        <v>5492.7</v>
      </c>
      <c r="L113" s="78">
        <f t="shared" si="18"/>
        <v>3098.6</v>
      </c>
      <c r="M113" s="79"/>
      <c r="N113" s="80">
        <f t="shared" si="19"/>
        <v>3098.6</v>
      </c>
      <c r="O113" s="81">
        <f t="shared" si="24"/>
        <v>56.41305733063885</v>
      </c>
    </row>
    <row r="114" spans="1:15" ht="111" customHeight="1" x14ac:dyDescent="0.25">
      <c r="A114" s="82">
        <v>1003</v>
      </c>
      <c r="B114" s="96" t="s">
        <v>227</v>
      </c>
      <c r="C114" s="74">
        <v>3497.9</v>
      </c>
      <c r="D114" s="74">
        <v>2552.9</v>
      </c>
      <c r="E114" s="75">
        <f t="shared" si="11"/>
        <v>72.983790274164491</v>
      </c>
      <c r="F114" s="76">
        <v>0</v>
      </c>
      <c r="G114" s="76">
        <v>0</v>
      </c>
      <c r="H114" s="77">
        <v>0</v>
      </c>
      <c r="I114" s="78">
        <f t="shared" si="17"/>
        <v>3497.9</v>
      </c>
      <c r="J114" s="79"/>
      <c r="K114" s="80">
        <f t="shared" si="20"/>
        <v>3497.9</v>
      </c>
      <c r="L114" s="78">
        <f t="shared" si="18"/>
        <v>2552.9</v>
      </c>
      <c r="M114" s="79"/>
      <c r="N114" s="80">
        <f t="shared" si="19"/>
        <v>2552.9</v>
      </c>
      <c r="O114" s="81">
        <f t="shared" si="24"/>
        <v>72.983790274164491</v>
      </c>
    </row>
    <row r="115" spans="1:15" ht="80.25" hidden="1" customHeight="1" x14ac:dyDescent="0.25">
      <c r="A115" s="82" t="s">
        <v>228</v>
      </c>
      <c r="B115" s="73" t="s">
        <v>229</v>
      </c>
      <c r="C115" s="74"/>
      <c r="D115" s="74"/>
      <c r="E115" s="75"/>
      <c r="F115" s="76"/>
      <c r="G115" s="76"/>
      <c r="H115" s="77"/>
      <c r="I115" s="78">
        <f t="shared" si="17"/>
        <v>0</v>
      </c>
      <c r="J115" s="79"/>
      <c r="K115" s="80">
        <f t="shared" si="20"/>
        <v>0</v>
      </c>
      <c r="L115" s="78">
        <f t="shared" si="18"/>
        <v>0</v>
      </c>
      <c r="M115" s="79"/>
      <c r="N115" s="80">
        <f t="shared" si="19"/>
        <v>0</v>
      </c>
      <c r="O115" s="81"/>
    </row>
    <row r="116" spans="1:15" ht="108.75" customHeight="1" x14ac:dyDescent="0.25">
      <c r="A116" s="82">
        <v>1004</v>
      </c>
      <c r="B116" s="73" t="s">
        <v>230</v>
      </c>
      <c r="C116" s="74">
        <v>15869</v>
      </c>
      <c r="D116" s="74">
        <v>6810.7</v>
      </c>
      <c r="E116" s="75">
        <f t="shared" si="11"/>
        <v>42.918268321885435</v>
      </c>
      <c r="F116" s="76">
        <v>0</v>
      </c>
      <c r="G116" s="76">
        <v>0</v>
      </c>
      <c r="H116" s="77">
        <v>0</v>
      </c>
      <c r="I116" s="78">
        <f t="shared" si="17"/>
        <v>15869</v>
      </c>
      <c r="J116" s="79"/>
      <c r="K116" s="80">
        <f t="shared" si="20"/>
        <v>15869</v>
      </c>
      <c r="L116" s="78">
        <f t="shared" si="18"/>
        <v>6810.7</v>
      </c>
      <c r="M116" s="79"/>
      <c r="N116" s="80">
        <f t="shared" si="19"/>
        <v>6810.7</v>
      </c>
      <c r="O116" s="81">
        <f t="shared" si="24"/>
        <v>42.918268321885435</v>
      </c>
    </row>
    <row r="117" spans="1:15" ht="227.25" customHeight="1" x14ac:dyDescent="0.25">
      <c r="A117" s="82">
        <v>1004</v>
      </c>
      <c r="B117" s="73" t="s">
        <v>231</v>
      </c>
      <c r="C117" s="74">
        <v>77685.7</v>
      </c>
      <c r="D117" s="74">
        <v>33529.300000000003</v>
      </c>
      <c r="E117" s="75">
        <f t="shared" ref="E117:E132" si="27">D117/C117*100</f>
        <v>43.160195505736581</v>
      </c>
      <c r="F117" s="76">
        <v>0</v>
      </c>
      <c r="G117" s="76">
        <v>0</v>
      </c>
      <c r="H117" s="77">
        <v>0</v>
      </c>
      <c r="I117" s="78">
        <f t="shared" si="17"/>
        <v>77685.7</v>
      </c>
      <c r="J117" s="79"/>
      <c r="K117" s="80">
        <f t="shared" si="20"/>
        <v>77685.7</v>
      </c>
      <c r="L117" s="78">
        <f t="shared" si="18"/>
        <v>33529.300000000003</v>
      </c>
      <c r="M117" s="79"/>
      <c r="N117" s="80">
        <f t="shared" si="19"/>
        <v>33529.300000000003</v>
      </c>
      <c r="O117" s="81">
        <f t="shared" si="24"/>
        <v>43.160195505736581</v>
      </c>
    </row>
    <row r="118" spans="1:15" ht="227.25" customHeight="1" x14ac:dyDescent="0.25">
      <c r="A118" s="82" t="s">
        <v>232</v>
      </c>
      <c r="B118" s="73" t="s">
        <v>233</v>
      </c>
      <c r="C118" s="74">
        <v>26516.5</v>
      </c>
      <c r="D118" s="74">
        <v>21382.1</v>
      </c>
      <c r="E118" s="75">
        <f>D118/C118*100</f>
        <v>80.636961891652362</v>
      </c>
      <c r="F118" s="76">
        <v>0</v>
      </c>
      <c r="G118" s="76">
        <v>0</v>
      </c>
      <c r="H118" s="77">
        <v>0</v>
      </c>
      <c r="I118" s="78">
        <f t="shared" si="17"/>
        <v>26516.5</v>
      </c>
      <c r="J118" s="79"/>
      <c r="K118" s="80">
        <f t="shared" si="20"/>
        <v>26516.5</v>
      </c>
      <c r="L118" s="78">
        <f t="shared" si="18"/>
        <v>21382.1</v>
      </c>
      <c r="M118" s="79"/>
      <c r="N118" s="80">
        <f t="shared" si="19"/>
        <v>21382.1</v>
      </c>
      <c r="O118" s="81">
        <f>N118/K118*100</f>
        <v>80.636961891652362</v>
      </c>
    </row>
    <row r="119" spans="1:15" ht="50.25" customHeight="1" x14ac:dyDescent="0.25">
      <c r="A119" s="82" t="s">
        <v>232</v>
      </c>
      <c r="B119" s="73" t="s">
        <v>234</v>
      </c>
      <c r="C119" s="74">
        <v>1700.5</v>
      </c>
      <c r="D119" s="74"/>
      <c r="E119" s="75">
        <f>D119/C119*100</f>
        <v>0</v>
      </c>
      <c r="F119" s="76"/>
      <c r="G119" s="76"/>
      <c r="H119" s="77"/>
      <c r="I119" s="78">
        <f t="shared" si="17"/>
        <v>1700.5</v>
      </c>
      <c r="J119" s="79"/>
      <c r="K119" s="80">
        <f t="shared" si="20"/>
        <v>1700.5</v>
      </c>
      <c r="L119" s="78">
        <f t="shared" si="18"/>
        <v>0</v>
      </c>
      <c r="M119" s="79"/>
      <c r="N119" s="80">
        <f t="shared" si="19"/>
        <v>0</v>
      </c>
      <c r="O119" s="81">
        <f>N119/K119*100</f>
        <v>0</v>
      </c>
    </row>
    <row r="120" spans="1:15" ht="32.25" customHeight="1" x14ac:dyDescent="0.25">
      <c r="A120" s="82">
        <v>1006</v>
      </c>
      <c r="B120" s="73" t="s">
        <v>235</v>
      </c>
      <c r="C120" s="74">
        <v>20252</v>
      </c>
      <c r="D120" s="74">
        <v>8457.2999999999993</v>
      </c>
      <c r="E120" s="75">
        <f t="shared" si="27"/>
        <v>41.760319968398179</v>
      </c>
      <c r="F120" s="76">
        <v>0</v>
      </c>
      <c r="G120" s="76">
        <v>0</v>
      </c>
      <c r="H120" s="77">
        <v>0</v>
      </c>
      <c r="I120" s="78">
        <f t="shared" si="17"/>
        <v>20252</v>
      </c>
      <c r="J120" s="79"/>
      <c r="K120" s="80">
        <f t="shared" si="20"/>
        <v>20252</v>
      </c>
      <c r="L120" s="78">
        <f t="shared" si="18"/>
        <v>8457.2999999999993</v>
      </c>
      <c r="M120" s="79"/>
      <c r="N120" s="80">
        <f t="shared" si="19"/>
        <v>8457.2999999999993</v>
      </c>
      <c r="O120" s="81">
        <f t="shared" si="24"/>
        <v>41.760319968398179</v>
      </c>
    </row>
    <row r="121" spans="1:15" ht="21" customHeight="1" x14ac:dyDescent="0.25">
      <c r="A121" s="100">
        <v>1100</v>
      </c>
      <c r="B121" s="68" t="s">
        <v>236</v>
      </c>
      <c r="C121" s="69">
        <f>SUM(C122:C124)</f>
        <v>101939.9</v>
      </c>
      <c r="D121" s="69">
        <f>SUM(D122:D124)</f>
        <v>64399.5</v>
      </c>
      <c r="E121" s="69">
        <f>D121/C121*100</f>
        <v>63.173987810464794</v>
      </c>
      <c r="F121" s="92">
        <f>F122+F123</f>
        <v>34450.400000000001</v>
      </c>
      <c r="G121" s="92">
        <f>G122+G123</f>
        <v>19061.7</v>
      </c>
      <c r="H121" s="70">
        <f>G121/F121*100</f>
        <v>55.330852471959687</v>
      </c>
      <c r="I121" s="92">
        <f t="shared" ref="I121:N121" si="28">I122+I123+I124</f>
        <v>136390.29999999999</v>
      </c>
      <c r="J121" s="92">
        <f t="shared" si="28"/>
        <v>204.5</v>
      </c>
      <c r="K121" s="92">
        <f t="shared" si="28"/>
        <v>136185.79999999999</v>
      </c>
      <c r="L121" s="92">
        <f t="shared" si="28"/>
        <v>83461.2</v>
      </c>
      <c r="M121" s="92">
        <f t="shared" si="28"/>
        <v>31</v>
      </c>
      <c r="N121" s="92">
        <f t="shared" si="28"/>
        <v>83430.2</v>
      </c>
      <c r="O121" s="71">
        <f t="shared" si="24"/>
        <v>61.262040535797425</v>
      </c>
    </row>
    <row r="122" spans="1:15" ht="17.25" customHeight="1" x14ac:dyDescent="0.25">
      <c r="A122" s="82">
        <v>1101</v>
      </c>
      <c r="B122" s="73" t="s">
        <v>237</v>
      </c>
      <c r="C122" s="74">
        <v>101268.4</v>
      </c>
      <c r="D122" s="74">
        <v>63893</v>
      </c>
      <c r="E122" s="75">
        <f t="shared" si="27"/>
        <v>63.09273178997595</v>
      </c>
      <c r="F122" s="76">
        <v>34450.400000000001</v>
      </c>
      <c r="G122" s="76">
        <v>19061.7</v>
      </c>
      <c r="H122" s="77">
        <f>G122/F122*100</f>
        <v>55.330852471959687</v>
      </c>
      <c r="I122" s="78">
        <f t="shared" si="17"/>
        <v>135718.79999999999</v>
      </c>
      <c r="J122" s="79">
        <v>204.5</v>
      </c>
      <c r="K122" s="80">
        <f t="shared" si="20"/>
        <v>135514.29999999999</v>
      </c>
      <c r="L122" s="78">
        <f t="shared" si="18"/>
        <v>82954.7</v>
      </c>
      <c r="M122" s="79">
        <v>31</v>
      </c>
      <c r="N122" s="80">
        <f t="shared" si="19"/>
        <v>82923.7</v>
      </c>
      <c r="O122" s="81">
        <f t="shared" si="24"/>
        <v>61.191844698308593</v>
      </c>
    </row>
    <row r="123" spans="1:15" ht="18" customHeight="1" x14ac:dyDescent="0.25">
      <c r="A123" s="82">
        <v>1102</v>
      </c>
      <c r="B123" s="73" t="s">
        <v>238</v>
      </c>
      <c r="C123" s="74">
        <v>165</v>
      </c>
      <c r="D123" s="74"/>
      <c r="E123" s="75">
        <f t="shared" si="27"/>
        <v>0</v>
      </c>
      <c r="F123" s="76"/>
      <c r="G123" s="76">
        <v>0</v>
      </c>
      <c r="H123" s="77"/>
      <c r="I123" s="78">
        <f t="shared" si="17"/>
        <v>165</v>
      </c>
      <c r="J123" s="79"/>
      <c r="K123" s="80">
        <f t="shared" si="20"/>
        <v>165</v>
      </c>
      <c r="L123" s="78">
        <f t="shared" si="18"/>
        <v>0</v>
      </c>
      <c r="M123" s="79"/>
      <c r="N123" s="80">
        <f t="shared" si="19"/>
        <v>0</v>
      </c>
      <c r="O123" s="81">
        <f t="shared" si="24"/>
        <v>0</v>
      </c>
    </row>
    <row r="124" spans="1:15" ht="18.75" customHeight="1" x14ac:dyDescent="0.25">
      <c r="A124" s="82" t="s">
        <v>239</v>
      </c>
      <c r="B124" s="73" t="s">
        <v>240</v>
      </c>
      <c r="C124" s="74">
        <v>506.5</v>
      </c>
      <c r="D124" s="74">
        <v>506.5</v>
      </c>
      <c r="E124" s="75">
        <f t="shared" si="27"/>
        <v>100</v>
      </c>
      <c r="F124" s="76"/>
      <c r="G124" s="76"/>
      <c r="H124" s="77"/>
      <c r="I124" s="78">
        <f t="shared" si="17"/>
        <v>506.5</v>
      </c>
      <c r="J124" s="79"/>
      <c r="K124" s="80">
        <f t="shared" si="20"/>
        <v>506.5</v>
      </c>
      <c r="L124" s="78">
        <f t="shared" si="18"/>
        <v>506.5</v>
      </c>
      <c r="M124" s="79"/>
      <c r="N124" s="80">
        <f t="shared" si="19"/>
        <v>506.5</v>
      </c>
      <c r="O124" s="81">
        <f t="shared" si="24"/>
        <v>100</v>
      </c>
    </row>
    <row r="125" spans="1:15" ht="18" customHeight="1" x14ac:dyDescent="0.25">
      <c r="A125" s="100">
        <v>1200</v>
      </c>
      <c r="B125" s="68" t="s">
        <v>241</v>
      </c>
      <c r="C125" s="69">
        <f>SUM(C126:C126)</f>
        <v>6855</v>
      </c>
      <c r="D125" s="69">
        <f>SUM(D126:D126)</f>
        <v>4500.3</v>
      </c>
      <c r="E125" s="84">
        <f>D125/C125*100</f>
        <v>65.649890590809633</v>
      </c>
      <c r="F125" s="69"/>
      <c r="G125" s="69"/>
      <c r="H125" s="70"/>
      <c r="I125" s="69">
        <f t="shared" ref="I125:N125" si="29">I126</f>
        <v>6855</v>
      </c>
      <c r="J125" s="69">
        <f t="shared" si="29"/>
        <v>0</v>
      </c>
      <c r="K125" s="69">
        <f t="shared" si="29"/>
        <v>6855</v>
      </c>
      <c r="L125" s="69">
        <f t="shared" si="29"/>
        <v>4500.3</v>
      </c>
      <c r="M125" s="69">
        <f t="shared" si="29"/>
        <v>0</v>
      </c>
      <c r="N125" s="69">
        <f t="shared" si="29"/>
        <v>4500.3</v>
      </c>
      <c r="O125" s="85">
        <f t="shared" si="24"/>
        <v>65.649890590809633</v>
      </c>
    </row>
    <row r="126" spans="1:15" ht="36" customHeight="1" x14ac:dyDescent="0.25">
      <c r="A126" s="82" t="s">
        <v>242</v>
      </c>
      <c r="B126" s="73" t="s">
        <v>243</v>
      </c>
      <c r="C126" s="74">
        <v>6855</v>
      </c>
      <c r="D126" s="74">
        <v>4500.3</v>
      </c>
      <c r="E126" s="75">
        <f>D126/C126*100</f>
        <v>65.649890590809633</v>
      </c>
      <c r="F126" s="76"/>
      <c r="G126" s="76"/>
      <c r="H126" s="77"/>
      <c r="I126" s="78">
        <f t="shared" si="17"/>
        <v>6855</v>
      </c>
      <c r="J126" s="79">
        <v>0</v>
      </c>
      <c r="K126" s="80">
        <f t="shared" si="20"/>
        <v>6855</v>
      </c>
      <c r="L126" s="78">
        <f t="shared" si="18"/>
        <v>4500.3</v>
      </c>
      <c r="M126" s="79"/>
      <c r="N126" s="80">
        <f t="shared" si="19"/>
        <v>4500.3</v>
      </c>
      <c r="O126" s="81">
        <f>N126/K126*100</f>
        <v>65.649890590809633</v>
      </c>
    </row>
    <row r="127" spans="1:15" ht="40.5" customHeight="1" x14ac:dyDescent="0.25">
      <c r="A127" s="100">
        <v>1300</v>
      </c>
      <c r="B127" s="68" t="s">
        <v>244</v>
      </c>
      <c r="C127" s="69">
        <f t="shared" ref="C127:N127" si="30">C128</f>
        <v>30</v>
      </c>
      <c r="D127" s="69">
        <f t="shared" si="30"/>
        <v>5.3</v>
      </c>
      <c r="E127" s="69">
        <f t="shared" si="30"/>
        <v>17.666666666666668</v>
      </c>
      <c r="F127" s="69">
        <f t="shared" si="30"/>
        <v>0</v>
      </c>
      <c r="G127" s="69">
        <f t="shared" si="30"/>
        <v>0</v>
      </c>
      <c r="H127" s="84">
        <f t="shared" si="30"/>
        <v>0</v>
      </c>
      <c r="I127" s="69">
        <f t="shared" si="30"/>
        <v>30</v>
      </c>
      <c r="J127" s="69">
        <f t="shared" si="30"/>
        <v>0</v>
      </c>
      <c r="K127" s="69">
        <f t="shared" si="30"/>
        <v>30</v>
      </c>
      <c r="L127" s="69">
        <f t="shared" si="30"/>
        <v>5.3</v>
      </c>
      <c r="M127" s="69">
        <f t="shared" si="30"/>
        <v>0</v>
      </c>
      <c r="N127" s="69">
        <f t="shared" si="30"/>
        <v>5.3</v>
      </c>
      <c r="O127" s="85">
        <f t="shared" si="24"/>
        <v>17.666666666666668</v>
      </c>
    </row>
    <row r="128" spans="1:15" ht="45" customHeight="1" x14ac:dyDescent="0.25">
      <c r="A128" s="82">
        <v>1301</v>
      </c>
      <c r="B128" s="73" t="s">
        <v>245</v>
      </c>
      <c r="C128" s="74">
        <v>30</v>
      </c>
      <c r="D128" s="74">
        <v>5.3</v>
      </c>
      <c r="E128" s="75">
        <f t="shared" si="27"/>
        <v>17.666666666666668</v>
      </c>
      <c r="F128" s="76"/>
      <c r="G128" s="76">
        <v>0</v>
      </c>
      <c r="H128" s="77">
        <v>0</v>
      </c>
      <c r="I128" s="78">
        <f t="shared" si="17"/>
        <v>30</v>
      </c>
      <c r="J128" s="79"/>
      <c r="K128" s="80">
        <f t="shared" si="20"/>
        <v>30</v>
      </c>
      <c r="L128" s="78">
        <f t="shared" si="18"/>
        <v>5.3</v>
      </c>
      <c r="M128" s="107"/>
      <c r="N128" s="80">
        <f t="shared" si="19"/>
        <v>5.3</v>
      </c>
      <c r="O128" s="81">
        <f t="shared" si="24"/>
        <v>17.666666666666668</v>
      </c>
    </row>
    <row r="129" spans="1:15" ht="24.75" customHeight="1" x14ac:dyDescent="0.25">
      <c r="A129" s="100">
        <v>1400</v>
      </c>
      <c r="B129" s="68" t="s">
        <v>246</v>
      </c>
      <c r="C129" s="69">
        <f>SUM(C130:C132)</f>
        <v>304658.09999999998</v>
      </c>
      <c r="D129" s="69">
        <f>SUM(D130:D132)</f>
        <v>195090.8</v>
      </c>
      <c r="E129" s="69">
        <f>D129/C129*100</f>
        <v>64.035980005127058</v>
      </c>
      <c r="F129" s="92">
        <f>F130+F131+F132</f>
        <v>0</v>
      </c>
      <c r="G129" s="92">
        <f>SUM(G130:G132)</f>
        <v>0</v>
      </c>
      <c r="H129" s="92"/>
      <c r="I129" s="92">
        <f t="shared" ref="I129:N129" si="31">I130+I131+I132</f>
        <v>304658.09999999998</v>
      </c>
      <c r="J129" s="92">
        <f t="shared" si="31"/>
        <v>304658.09999999998</v>
      </c>
      <c r="K129" s="92">
        <f t="shared" si="31"/>
        <v>0</v>
      </c>
      <c r="L129" s="92">
        <f t="shared" si="31"/>
        <v>195090.8</v>
      </c>
      <c r="M129" s="92">
        <f t="shared" si="31"/>
        <v>195090.8</v>
      </c>
      <c r="N129" s="92">
        <f t="shared" si="31"/>
        <v>0</v>
      </c>
      <c r="O129" s="71">
        <v>0</v>
      </c>
    </row>
    <row r="130" spans="1:15" ht="63.75" customHeight="1" x14ac:dyDescent="0.25">
      <c r="A130" s="82">
        <v>1401</v>
      </c>
      <c r="B130" s="73" t="s">
        <v>247</v>
      </c>
      <c r="C130" s="74">
        <v>133766.39999999999</v>
      </c>
      <c r="D130" s="74">
        <v>80259.899999999994</v>
      </c>
      <c r="E130" s="75">
        <f t="shared" si="27"/>
        <v>60.000044854313181</v>
      </c>
      <c r="F130" s="76">
        <v>0</v>
      </c>
      <c r="G130" s="76">
        <v>0</v>
      </c>
      <c r="H130" s="77">
        <v>0</v>
      </c>
      <c r="I130" s="78">
        <f t="shared" si="17"/>
        <v>133766.39999999999</v>
      </c>
      <c r="J130" s="79">
        <v>133766.39999999999</v>
      </c>
      <c r="K130" s="80">
        <f t="shared" si="20"/>
        <v>0</v>
      </c>
      <c r="L130" s="78">
        <f t="shared" si="18"/>
        <v>80259.899999999994</v>
      </c>
      <c r="M130" s="107">
        <v>80259.899999999994</v>
      </c>
      <c r="N130" s="80">
        <f t="shared" si="19"/>
        <v>0</v>
      </c>
      <c r="O130" s="81">
        <v>0</v>
      </c>
    </row>
    <row r="131" spans="1:15" ht="18.75" customHeight="1" x14ac:dyDescent="0.25">
      <c r="A131" s="82">
        <v>1402</v>
      </c>
      <c r="B131" s="73" t="s">
        <v>248</v>
      </c>
      <c r="C131" s="74">
        <v>168333.6</v>
      </c>
      <c r="D131" s="74">
        <v>112587.5</v>
      </c>
      <c r="E131" s="75">
        <f t="shared" si="27"/>
        <v>66.883557412186278</v>
      </c>
      <c r="F131" s="76">
        <v>0</v>
      </c>
      <c r="G131" s="76">
        <v>0</v>
      </c>
      <c r="H131" s="77">
        <v>0</v>
      </c>
      <c r="I131" s="78">
        <f t="shared" si="17"/>
        <v>168333.6</v>
      </c>
      <c r="J131" s="79">
        <v>168333.6</v>
      </c>
      <c r="K131" s="80">
        <f t="shared" si="20"/>
        <v>0</v>
      </c>
      <c r="L131" s="78">
        <f t="shared" si="18"/>
        <v>112587.5</v>
      </c>
      <c r="M131" s="107">
        <v>112587.5</v>
      </c>
      <c r="N131" s="80">
        <f t="shared" si="19"/>
        <v>0</v>
      </c>
      <c r="O131" s="81">
        <v>0</v>
      </c>
    </row>
    <row r="132" spans="1:15" ht="22.5" customHeight="1" x14ac:dyDescent="0.25">
      <c r="A132" s="82">
        <v>1403</v>
      </c>
      <c r="B132" s="73" t="s">
        <v>249</v>
      </c>
      <c r="C132" s="74">
        <v>2558.1</v>
      </c>
      <c r="D132" s="74">
        <v>2243.4</v>
      </c>
      <c r="E132" s="75">
        <f t="shared" si="27"/>
        <v>87.697900785739421</v>
      </c>
      <c r="F132" s="76">
        <v>0</v>
      </c>
      <c r="G132" s="76">
        <v>0</v>
      </c>
      <c r="H132" s="77">
        <v>0</v>
      </c>
      <c r="I132" s="78">
        <f t="shared" si="17"/>
        <v>2558.1</v>
      </c>
      <c r="J132" s="79">
        <v>2558.1</v>
      </c>
      <c r="K132" s="80">
        <f t="shared" si="20"/>
        <v>0</v>
      </c>
      <c r="L132" s="78">
        <f t="shared" si="18"/>
        <v>2243.4</v>
      </c>
      <c r="M132" s="79">
        <v>2243.4</v>
      </c>
      <c r="N132" s="80">
        <f t="shared" si="19"/>
        <v>0</v>
      </c>
      <c r="O132" s="81">
        <v>0</v>
      </c>
    </row>
    <row r="133" spans="1:15" ht="15.75" thickBot="1" x14ac:dyDescent="0.3">
      <c r="A133" s="166" t="s">
        <v>250</v>
      </c>
      <c r="B133" s="167"/>
      <c r="C133" s="108">
        <f>C10+C19+C21+C25+C50+C90+C92+C103+C108+C112+C121+C125+C127+C129</f>
        <v>4669030.5</v>
      </c>
      <c r="D133" s="108">
        <f>D129+D127+D125+D121+D112+D108+D103+D92+D90+D50+D25+D21+D19+D10</f>
        <v>2396676.7000000007</v>
      </c>
      <c r="E133" s="108">
        <f>D133/C133*100</f>
        <v>51.331356691715783</v>
      </c>
      <c r="F133" s="108">
        <f>F10+F19+F21+F25+F50+F90+F92+F103+F108+F112+F121+F125+F127+F129</f>
        <v>791022.20000000007</v>
      </c>
      <c r="G133" s="108">
        <f>G10+G19+G21+G25+G50+G90+G92+G103+G108+G112+G121+G125+G127+G129</f>
        <v>361156.17999999993</v>
      </c>
      <c r="H133" s="109">
        <f>G133/F133*100</f>
        <v>45.656895596609033</v>
      </c>
      <c r="I133" s="108"/>
      <c r="J133" s="108">
        <f>J10+J19+J21+J25+J50+J90+J92+J103+J108+J112+J121+J125+J127+J129</f>
        <v>575506.29999999993</v>
      </c>
      <c r="K133" s="108">
        <f>K129+K127+K125+K121+K112+K108+K103+K92+K90+K50+K25+K21+K19+K10</f>
        <v>4884546.3999999994</v>
      </c>
      <c r="L133" s="110"/>
      <c r="M133" s="108">
        <f>M10+M19+M21+M25+M50+M90+M92+M103+M108+M112+M121+M125+M127+M129</f>
        <v>258849.59999999998</v>
      </c>
      <c r="N133" s="108">
        <f>N129+N127+N125+N121+N112+N108+N103+N92+N90+N50+N25+N21+N19+N10</f>
        <v>2498983.2800000003</v>
      </c>
      <c r="O133" s="111">
        <f t="shared" si="24"/>
        <v>51.161010160534062</v>
      </c>
    </row>
    <row r="134" spans="1:15" x14ac:dyDescent="0.25">
      <c r="A134" s="112"/>
      <c r="B134" s="113"/>
      <c r="C134" s="114"/>
      <c r="D134" s="55"/>
      <c r="E134" s="115"/>
      <c r="F134" s="57"/>
      <c r="G134" s="57"/>
      <c r="H134" s="58"/>
      <c r="I134" s="58"/>
      <c r="J134" s="58"/>
      <c r="K134" s="61"/>
      <c r="L134" s="57"/>
      <c r="M134" s="61"/>
      <c r="N134" s="61"/>
      <c r="O134" s="62"/>
    </row>
    <row r="135" spans="1:15" x14ac:dyDescent="0.25">
      <c r="A135" s="116"/>
      <c r="B135" s="117"/>
      <c r="C135" s="142"/>
      <c r="D135" s="142"/>
      <c r="E135" s="142"/>
      <c r="F135" s="142"/>
      <c r="G135" s="142"/>
      <c r="H135" s="142"/>
      <c r="I135" s="142"/>
      <c r="J135" s="142">
        <v>575506.30000000005</v>
      </c>
      <c r="K135" s="142"/>
      <c r="L135" s="142"/>
      <c r="M135" s="142">
        <v>258849.6</v>
      </c>
      <c r="N135" s="142"/>
      <c r="O135" s="142"/>
    </row>
    <row r="136" spans="1:15" x14ac:dyDescent="0.25">
      <c r="A136" s="116"/>
      <c r="B136" s="117"/>
      <c r="C136" s="143"/>
      <c r="D136" s="143"/>
      <c r="E136" s="144"/>
      <c r="F136" s="57"/>
      <c r="G136" s="57"/>
      <c r="H136" s="57"/>
      <c r="I136" s="57"/>
      <c r="J136" s="61">
        <f>J133-J135</f>
        <v>0</v>
      </c>
      <c r="K136" s="61"/>
      <c r="L136" s="57"/>
      <c r="M136" s="61">
        <f>M133-M135</f>
        <v>0</v>
      </c>
      <c r="N136" s="61"/>
      <c r="O136" s="61"/>
    </row>
    <row r="137" spans="1:15" x14ac:dyDescent="0.25">
      <c r="A137" s="158" t="s">
        <v>251</v>
      </c>
      <c r="B137" s="158"/>
      <c r="C137" s="158"/>
      <c r="D137" s="118"/>
      <c r="E137" s="119"/>
      <c r="F137" s="118"/>
      <c r="G137" s="57"/>
      <c r="H137" s="58"/>
      <c r="I137" s="58"/>
      <c r="J137" s="58"/>
      <c r="K137" s="62"/>
      <c r="L137" s="58"/>
      <c r="M137" s="62"/>
      <c r="N137" s="61"/>
      <c r="O137" s="62"/>
    </row>
    <row r="138" spans="1:15" x14ac:dyDescent="0.25">
      <c r="A138" s="158" t="s">
        <v>252</v>
      </c>
      <c r="B138" s="158"/>
      <c r="C138" s="158"/>
      <c r="D138" s="120"/>
      <c r="E138" s="159" t="s">
        <v>253</v>
      </c>
      <c r="F138" s="159"/>
      <c r="G138" s="57"/>
      <c r="H138" s="58"/>
      <c r="I138" s="58"/>
      <c r="J138" s="58"/>
      <c r="K138" s="59"/>
      <c r="L138" s="60"/>
      <c r="M138" s="59"/>
      <c r="N138" s="61"/>
      <c r="O138" s="62"/>
    </row>
    <row r="139" spans="1:15" x14ac:dyDescent="0.25">
      <c r="A139" s="121"/>
      <c r="B139" s="122"/>
      <c r="C139" s="123"/>
      <c r="D139" s="124"/>
      <c r="E139" s="125"/>
      <c r="F139" s="126"/>
      <c r="G139" s="57"/>
      <c r="H139" s="58"/>
      <c r="I139" s="58"/>
      <c r="J139" s="58"/>
      <c r="K139" s="59"/>
      <c r="L139" s="60"/>
      <c r="M139" s="59"/>
      <c r="N139" s="61"/>
      <c r="O139" s="62"/>
    </row>
    <row r="140" spans="1:15" x14ac:dyDescent="0.25">
      <c r="A140" s="158" t="s">
        <v>254</v>
      </c>
      <c r="B140" s="158"/>
      <c r="C140" s="158"/>
      <c r="D140" s="127"/>
      <c r="E140" s="159" t="s">
        <v>255</v>
      </c>
      <c r="F140" s="159"/>
      <c r="G140" s="57"/>
      <c r="H140" s="58"/>
      <c r="I140" s="58"/>
      <c r="J140" s="58"/>
      <c r="K140" s="59"/>
      <c r="L140" s="60"/>
      <c r="M140" s="59"/>
      <c r="N140" s="61"/>
      <c r="O140" s="62"/>
    </row>
    <row r="141" spans="1:15" x14ac:dyDescent="0.25">
      <c r="A141" s="121"/>
      <c r="B141" s="128"/>
      <c r="C141" s="129"/>
      <c r="D141" s="130"/>
      <c r="E141" s="125"/>
      <c r="F141" s="126"/>
      <c r="G141" s="57"/>
      <c r="H141" s="58"/>
      <c r="I141" s="58"/>
      <c r="J141" s="58"/>
      <c r="K141" s="59"/>
      <c r="L141" s="60"/>
      <c r="M141" s="59"/>
      <c r="N141" s="61"/>
      <c r="O141" s="62"/>
    </row>
    <row r="142" spans="1:15" x14ac:dyDescent="0.25">
      <c r="A142" s="158" t="s">
        <v>256</v>
      </c>
      <c r="B142" s="158"/>
      <c r="C142" s="158"/>
      <c r="D142" s="127"/>
      <c r="E142" s="159" t="s">
        <v>257</v>
      </c>
      <c r="F142" s="159"/>
      <c r="G142" s="57"/>
      <c r="H142" s="58"/>
      <c r="I142" s="58"/>
      <c r="J142" s="58"/>
      <c r="K142" s="59"/>
      <c r="L142" s="60"/>
      <c r="M142" s="59"/>
      <c r="N142" s="61"/>
      <c r="O142" s="62"/>
    </row>
    <row r="143" spans="1:15" x14ac:dyDescent="0.25">
      <c r="A143" s="131"/>
      <c r="B143" s="132"/>
      <c r="C143" s="133"/>
      <c r="D143" s="118"/>
      <c r="E143" s="134"/>
      <c r="F143" s="118"/>
      <c r="G143" s="57"/>
      <c r="H143" s="58"/>
      <c r="I143" s="58"/>
      <c r="J143" s="58"/>
      <c r="K143" s="62"/>
      <c r="L143" s="58"/>
      <c r="M143" s="62"/>
      <c r="N143" s="61"/>
      <c r="O143" s="62"/>
    </row>
    <row r="144" spans="1:15" x14ac:dyDescent="0.25">
      <c r="A144" s="135"/>
      <c r="B144" s="135"/>
      <c r="C144" s="136" t="s">
        <v>258</v>
      </c>
      <c r="D144" s="137"/>
      <c r="E144" s="138" t="s">
        <v>259</v>
      </c>
      <c r="F144" s="139"/>
      <c r="G144" s="140"/>
      <c r="K144" t="s">
        <v>260</v>
      </c>
      <c r="L144" s="141"/>
      <c r="N144" s="140"/>
    </row>
  </sheetData>
  <mergeCells count="28"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A137:C137"/>
    <mergeCell ref="G4:G5"/>
    <mergeCell ref="H4:H5"/>
    <mergeCell ref="I4:I5"/>
    <mergeCell ref="J4:J5"/>
    <mergeCell ref="M4:M5"/>
    <mergeCell ref="N4:N5"/>
    <mergeCell ref="O4:O5"/>
    <mergeCell ref="B6:O8"/>
    <mergeCell ref="A133:B133"/>
    <mergeCell ref="K4:K5"/>
    <mergeCell ref="L4:L5"/>
    <mergeCell ref="A138:C138"/>
    <mergeCell ref="E138:F138"/>
    <mergeCell ref="A140:C140"/>
    <mergeCell ref="E140:F140"/>
    <mergeCell ref="A142:C142"/>
    <mergeCell ref="E142:F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2020-12-16T11:09:49Z</dcterms:modified>
</cp:coreProperties>
</file>