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01.10.18" sheetId="1" r:id="rId1"/>
  </sheets>
  <definedNames>
    <definedName name="_xlnm.Print_Area" localSheetId="0">'01.10.18'!$A$1:$X$30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<sst xmlns="http://schemas.openxmlformats.org/spreadsheetml/2006/main" count="63" uniqueCount="52">
  <si>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01.01.2018 года  по  01.10.2018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</si>
  <si>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</si>
  <si>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</si>
  <si>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</si>
  <si>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</si>
  <si>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</si>
  <si>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</si>
  <si>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</si>
  <si>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</si>
  <si>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</si>
  <si>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</si>
  <si>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</si>
  <si>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</si>
  <si>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</si>
  <si>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</si>
  <si>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</si>
  <si>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</si>
  <si>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</si>
  <si>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</si>
  <si>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</si>
  <si>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</si>
  <si>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</si>
  <si>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</si>
  <si>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</si>
  <si>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</si>
  <si>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</si>
  <si>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</si>
  <si>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</si>
  <si>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</si>
  <si>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</si>
  <si>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</si>
  <si>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</si>
  <si>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3.</t>
  </si>
  <si>
    <t>№ 3/01-18-ДЗ от 13.06.2018</t>
  </si>
  <si>
    <t>4.</t>
  </si>
  <si>
    <t>№ 7/01-18-ДЗ от 13.06.2018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</si>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</sst>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>
      <c r="A7" s="52"/>
      <c r="B7" s="43"/>
      <c r="C7" s="43"/>
      <c r="D7" s="43"/>
      <c r="E7" s="43"/>
      <c r="F7" s="43"/>
      <c r="G7" s="43"/>
      <c r="H7" s="43"/>
      <c r="I7" s="43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0"/>
      <c r="X7" s="43"/>
      <c r="Y7" s="5"/>
      <c r="Z7" s="5"/>
    </row>
    <row r="8" spans="1:26" s="2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>
      <c r="A9" s="9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"/>
      <c r="Z9" s="5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4313346</v>
      </c>
      <c r="G10" s="15">
        <v>43221</v>
      </c>
      <c r="H10" s="11"/>
      <c r="I10" s="16">
        <v>0.1</v>
      </c>
      <c r="J10" s="17">
        <v>2465346</v>
      </c>
      <c r="K10" s="17">
        <v>0</v>
      </c>
      <c r="L10" s="17">
        <v>0</v>
      </c>
      <c r="M10" s="17">
        <f>616000+616000+616000+616000+1346</f>
        <v>2465346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173.94+96.3+54.12+3.42</f>
        <v>327.78000000000003</v>
      </c>
      <c r="T10" s="17">
        <f>173.94+96.3+54.12+3.42</f>
        <v>327.78000000000003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38094834.8</v>
      </c>
      <c r="G11" s="15">
        <v>43252</v>
      </c>
      <c r="H11" s="11"/>
      <c r="I11" s="16">
        <v>0.1</v>
      </c>
      <c r="J11" s="17">
        <v>23814834.799999997</v>
      </c>
      <c r="K11" s="17">
        <v>0</v>
      </c>
      <c r="L11" s="17">
        <v>0</v>
      </c>
      <c r="M11" s="17">
        <f>4760000+4760000+4760000+4760000+4774834.8</f>
        <v>23814834.8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1748.77+1109.64+822.85+418.54+143.9</f>
        <v>4243.7</v>
      </c>
      <c r="T11" s="17">
        <f>1748.77+1109.64+822.85+562.44</f>
        <v>4243.7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8326512</v>
      </c>
      <c r="G12" s="15">
        <v>43586</v>
      </c>
      <c r="H12" s="11"/>
      <c r="I12" s="16">
        <v>0.1</v>
      </c>
      <c r="J12" s="17">
        <v>0</v>
      </c>
      <c r="K12" s="17">
        <v>0</v>
      </c>
      <c r="L12" s="14">
        <v>8326512</v>
      </c>
      <c r="M12" s="17">
        <v>0</v>
      </c>
      <c r="N12" s="17">
        <v>0</v>
      </c>
      <c r="O12" s="13">
        <f>J12+L12-M12</f>
        <v>8326512</v>
      </c>
      <c r="P12" s="17">
        <v>0</v>
      </c>
      <c r="Q12" s="17">
        <v>0</v>
      </c>
      <c r="R12" s="17">
        <v>0</v>
      </c>
      <c r="S12" s="17">
        <f>684.37</f>
        <v>684.37</v>
      </c>
      <c r="T12" s="17">
        <v>0</v>
      </c>
      <c r="U12" s="13">
        <f>Q12+S12-T12</f>
        <v>684.37</v>
      </c>
      <c r="V12" s="17"/>
      <c r="W12" s="13">
        <f>O12+U12</f>
        <v>8327196.37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48729014.62</v>
      </c>
      <c r="G13" s="15">
        <v>43586</v>
      </c>
      <c r="H13" s="11"/>
      <c r="I13" s="16">
        <v>0.1</v>
      </c>
      <c r="J13" s="17">
        <v>0</v>
      </c>
      <c r="K13" s="17">
        <v>0</v>
      </c>
      <c r="L13" s="14">
        <v>48729014.62</v>
      </c>
      <c r="M13" s="17">
        <v>0</v>
      </c>
      <c r="N13" s="17">
        <v>0</v>
      </c>
      <c r="O13" s="13">
        <f>J13+L13-M13</f>
        <v>48729014.62</v>
      </c>
      <c r="P13" s="17">
        <v>0</v>
      </c>
      <c r="Q13" s="17">
        <v>0</v>
      </c>
      <c r="R13" s="17">
        <v>0</v>
      </c>
      <c r="S13" s="17">
        <f>4005.12</f>
        <v>4005.12</v>
      </c>
      <c r="T13" s="17">
        <v>0</v>
      </c>
      <c r="U13" s="13">
        <f>Q13+S13-T13</f>
        <v>4005.12</v>
      </c>
      <c r="V13" s="17"/>
      <c r="W13" s="13">
        <f>O13+U13</f>
        <v>48733019.739999995</v>
      </c>
      <c r="X13" s="17">
        <v>0</v>
      </c>
    </row>
    <row r="14" spans="1:24" s="18" customFormat="1" ht="14.25" customHeight="1">
      <c r="A14" s="10"/>
      <c r="B14" s="11"/>
      <c r="C14" s="19" t="s">
        <v>36</v>
      </c>
      <c r="D14" s="19"/>
      <c r="E14" s="19"/>
      <c r="F14" s="19">
        <f>SUM(F10:F13)</f>
        <v>99463707.41999999</v>
      </c>
      <c r="G14" s="19"/>
      <c r="H14" s="19"/>
      <c r="I14" s="19"/>
      <c r="J14" s="19">
        <f aca="true" t="shared" si="0" ref="J14:X14">SUM(J10:J13)</f>
        <v>26280180.799999997</v>
      </c>
      <c r="K14" s="19">
        <f t="shared" si="0"/>
        <v>0</v>
      </c>
      <c r="L14" s="19">
        <f t="shared" si="0"/>
        <v>57055526.62</v>
      </c>
      <c r="M14" s="19">
        <f t="shared" si="0"/>
        <v>26280180.8</v>
      </c>
      <c r="N14" s="19">
        <f t="shared" si="0"/>
        <v>0</v>
      </c>
      <c r="O14" s="19">
        <f t="shared" si="0"/>
        <v>57055526.62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9260.97</v>
      </c>
      <c r="T14" s="19">
        <f t="shared" si="0"/>
        <v>4571.48</v>
      </c>
      <c r="U14" s="19">
        <f t="shared" si="0"/>
        <v>4689.49</v>
      </c>
      <c r="V14" s="19">
        <f t="shared" si="0"/>
        <v>0</v>
      </c>
      <c r="W14" s="19">
        <f t="shared" si="0"/>
        <v>57060216.10999999</v>
      </c>
      <c r="X14" s="19">
        <f t="shared" si="0"/>
        <v>0</v>
      </c>
    </row>
    <row r="15" spans="1:24" s="18" customFormat="1" ht="15" customHeight="1">
      <c r="A15" s="10"/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s="18" customFormat="1" ht="44.25" customHeight="1">
      <c r="A16" s="10" t="s">
        <v>26</v>
      </c>
      <c r="B16" s="11"/>
      <c r="C16" s="20" t="s">
        <v>38</v>
      </c>
      <c r="D16" s="21" t="s">
        <v>39</v>
      </c>
      <c r="E16" s="13" t="s">
        <v>40</v>
      </c>
      <c r="F16" s="14">
        <v>100000000</v>
      </c>
      <c r="G16" s="15">
        <v>43616</v>
      </c>
      <c r="H16" s="11"/>
      <c r="I16" s="16">
        <v>8.82</v>
      </c>
      <c r="J16" s="17">
        <v>38888895</v>
      </c>
      <c r="K16" s="17">
        <v>0</v>
      </c>
      <c r="L16" s="17">
        <v>0</v>
      </c>
      <c r="M16" s="17">
        <f>11111110+5555555+22222230</f>
        <v>38888895</v>
      </c>
      <c r="N16" s="17">
        <v>0</v>
      </c>
      <c r="O16" s="13">
        <f>J16+L16-M16</f>
        <v>0</v>
      </c>
      <c r="P16" s="17">
        <v>0</v>
      </c>
      <c r="Q16" s="17">
        <v>366493.18</v>
      </c>
      <c r="R16" s="17">
        <v>0</v>
      </c>
      <c r="S16" s="22">
        <f>249698.68+153041.15+10739.73</f>
        <v>413479.55999999994</v>
      </c>
      <c r="T16" s="17">
        <f>366493.18+249698.68+153041.15+10739.73</f>
        <v>779972.74</v>
      </c>
      <c r="U16" s="13">
        <f>Q16+S16-T16</f>
        <v>0</v>
      </c>
      <c r="V16" s="17">
        <v>0</v>
      </c>
      <c r="W16" s="13">
        <f>O16+U16</f>
        <v>0</v>
      </c>
      <c r="X16" s="17">
        <v>0</v>
      </c>
    </row>
    <row r="17" spans="1:26" s="2" customFormat="1" ht="15">
      <c r="A17" s="9"/>
      <c r="B17" s="19"/>
      <c r="C17" s="19" t="s">
        <v>36</v>
      </c>
      <c r="D17" s="19"/>
      <c r="E17" s="19"/>
      <c r="F17" s="19">
        <f>F16</f>
        <v>100000000</v>
      </c>
      <c r="G17" s="19"/>
      <c r="H17" s="19"/>
      <c r="I17" s="19"/>
      <c r="J17" s="19">
        <f>J16</f>
        <v>38888895</v>
      </c>
      <c r="K17" s="19">
        <f aca="true" t="shared" si="1" ref="K17:X17">K16</f>
        <v>0</v>
      </c>
      <c r="L17" s="19">
        <f t="shared" si="1"/>
        <v>0</v>
      </c>
      <c r="M17" s="19">
        <f t="shared" si="1"/>
        <v>38888895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366493.18</v>
      </c>
      <c r="R17" s="19">
        <f t="shared" si="1"/>
        <v>0</v>
      </c>
      <c r="S17" s="19">
        <f t="shared" si="1"/>
        <v>413479.55999999994</v>
      </c>
      <c r="T17" s="19">
        <f t="shared" si="1"/>
        <v>779972.74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5"/>
      <c r="Z17" s="5"/>
    </row>
    <row r="18" spans="1:26" s="2" customFormat="1" ht="15">
      <c r="A18" s="9"/>
      <c r="B18" s="45" t="s">
        <v>41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5"/>
      <c r="Z18" s="5"/>
    </row>
    <row r="19" spans="1:26" s="2" customFormat="1" ht="15" customHeight="1">
      <c r="A19" s="23"/>
      <c r="B19" s="11"/>
      <c r="C19" s="24"/>
      <c r="D19" s="25"/>
      <c r="E19" s="26"/>
      <c r="F19" s="17"/>
      <c r="G19" s="27"/>
      <c r="H19" s="26"/>
      <c r="I19" s="16"/>
      <c r="J19" s="17"/>
      <c r="K19" s="17"/>
      <c r="L19" s="17"/>
      <c r="M19" s="17"/>
      <c r="N19" s="17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5"/>
      <c r="Z19" s="5"/>
    </row>
    <row r="20" spans="1:24" s="2" customFormat="1" ht="15">
      <c r="A20" s="9"/>
      <c r="B20" s="11"/>
      <c r="C20" s="11" t="s">
        <v>36</v>
      </c>
      <c r="D20" s="11"/>
      <c r="E20" s="11"/>
      <c r="F20" s="19">
        <f>SUM(F19:F19)</f>
        <v>0</v>
      </c>
      <c r="G20" s="28"/>
      <c r="H20" s="28"/>
      <c r="I20" s="28"/>
      <c r="J20" s="19">
        <f>SUM(J19:J19)</f>
        <v>0</v>
      </c>
      <c r="K20" s="19">
        <f aca="true" t="shared" si="2" ref="K20:X20">SUM(K19:K19)</f>
        <v>0</v>
      </c>
      <c r="L20" s="19">
        <f>SUM(L19:L19)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</row>
    <row r="21" spans="1:24" s="2" customFormat="1" ht="15">
      <c r="A21" s="9"/>
      <c r="B21" s="11"/>
      <c r="C21" s="29" t="s">
        <v>42</v>
      </c>
      <c r="D21" s="29"/>
      <c r="E21" s="29"/>
      <c r="F21" s="30">
        <f>SUM(F17+F20+F14)</f>
        <v>199463707.42</v>
      </c>
      <c r="G21" s="30"/>
      <c r="H21" s="30"/>
      <c r="I21" s="30"/>
      <c r="J21" s="30">
        <f>J17+J20+J14</f>
        <v>65169075.8</v>
      </c>
      <c r="K21" s="30">
        <f>SUM(K17+K20)</f>
        <v>0</v>
      </c>
      <c r="L21" s="30">
        <f>SUM(L17+L20+L14)</f>
        <v>57055526.62</v>
      </c>
      <c r="M21" s="30">
        <f aca="true" t="shared" si="3" ref="M21:X21">SUM(M17+M20+M14)</f>
        <v>65169075.8</v>
      </c>
      <c r="N21" s="30">
        <f t="shared" si="3"/>
        <v>0</v>
      </c>
      <c r="O21" s="30">
        <f t="shared" si="3"/>
        <v>57055526.62</v>
      </c>
      <c r="P21" s="30">
        <f t="shared" si="3"/>
        <v>0</v>
      </c>
      <c r="Q21" s="30">
        <f t="shared" si="3"/>
        <v>366493.18</v>
      </c>
      <c r="R21" s="30">
        <f t="shared" si="3"/>
        <v>0</v>
      </c>
      <c r="S21" s="30">
        <f t="shared" si="3"/>
        <v>422740.5299999999</v>
      </c>
      <c r="T21" s="30">
        <f t="shared" si="3"/>
        <v>784544.22</v>
      </c>
      <c r="U21" s="30">
        <f t="shared" si="3"/>
        <v>4689.49</v>
      </c>
      <c r="V21" s="30">
        <f t="shared" si="3"/>
        <v>0</v>
      </c>
      <c r="W21" s="30">
        <f t="shared" si="3"/>
        <v>57060216.10999999</v>
      </c>
      <c r="X21" s="30">
        <f t="shared" si="3"/>
        <v>0</v>
      </c>
    </row>
    <row r="22" spans="1:24" s="2" customFormat="1" ht="12.75">
      <c r="A22" s="5"/>
      <c r="B22" s="5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2" customFormat="1" ht="15">
      <c r="A23" s="5"/>
      <c r="B23" s="33" t="s">
        <v>43</v>
      </c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" ht="21" customHeight="1">
      <c r="A24" s="34"/>
      <c r="B24" s="34"/>
    </row>
    <row r="25" spans="1:16" s="37" customFormat="1" ht="25.5" customHeight="1">
      <c r="A25" s="48" t="s">
        <v>44</v>
      </c>
      <c r="B25" s="48"/>
      <c r="C25" s="48"/>
      <c r="D25" s="48"/>
      <c r="E25" s="48"/>
      <c r="F25" s="48"/>
      <c r="G25" s="48"/>
      <c r="H25" s="48"/>
      <c r="I25" s="35"/>
      <c r="J25" s="35"/>
      <c r="K25" s="35"/>
      <c r="L25" s="35"/>
      <c r="M25" s="36"/>
      <c r="N25" s="36"/>
      <c r="O25" s="35" t="s">
        <v>45</v>
      </c>
      <c r="P25" s="36"/>
    </row>
    <row r="26" spans="1:16" s="37" customFormat="1" ht="35.25" customHeight="1">
      <c r="A26" s="36" t="s">
        <v>46</v>
      </c>
      <c r="B26" s="38"/>
      <c r="C26" s="38"/>
      <c r="D26" s="38"/>
      <c r="E26" s="38"/>
      <c r="F26" s="38"/>
      <c r="G26" s="38"/>
      <c r="H26" s="38"/>
      <c r="I26" s="35"/>
      <c r="J26" s="35"/>
      <c r="K26" s="35"/>
      <c r="L26" s="35"/>
      <c r="M26" s="36"/>
      <c r="N26" s="36"/>
      <c r="P26" s="36"/>
    </row>
    <row r="27" spans="1:16" s="37" customFormat="1" ht="14.25" customHeight="1">
      <c r="A27" s="36" t="s">
        <v>47</v>
      </c>
      <c r="B27" s="38"/>
      <c r="C27" s="38"/>
      <c r="D27" s="38"/>
      <c r="E27" s="38"/>
      <c r="F27" s="38"/>
      <c r="G27" s="38"/>
      <c r="H27" s="38"/>
      <c r="I27" s="35"/>
      <c r="J27" s="35"/>
      <c r="K27" s="35"/>
      <c r="L27" s="35"/>
      <c r="M27" s="36"/>
      <c r="N27" s="36"/>
      <c r="O27" s="35" t="s">
        <v>48</v>
      </c>
      <c r="P27" s="36"/>
    </row>
    <row r="28" spans="1:16" ht="15.75">
      <c r="A28" s="36"/>
      <c r="B28" s="36"/>
      <c r="C28" s="39"/>
      <c r="D28" s="36"/>
      <c r="E28" s="36"/>
      <c r="F28" s="40"/>
      <c r="G28" s="36"/>
      <c r="H28" s="36"/>
      <c r="I28" s="39"/>
      <c r="J28" s="39"/>
      <c r="K28" s="39"/>
      <c r="L28" s="36"/>
      <c r="M28" s="36"/>
      <c r="N28" s="37"/>
      <c r="O28" s="35"/>
      <c r="P28" s="36"/>
    </row>
    <row r="29" spans="1:15" ht="15.75">
      <c r="A29" s="36" t="s">
        <v>49</v>
      </c>
      <c r="O29" s="36"/>
    </row>
    <row r="30" spans="1:15" ht="15.75">
      <c r="A30" s="41" t="s">
        <v>50</v>
      </c>
      <c r="O30" s="41" t="s">
        <v>51</v>
      </c>
    </row>
    <row r="34" ht="15">
      <c r="B34" s="42"/>
    </row>
  </sheetData>
  <sheetProtection/>
  <mergeCells count="17">
    <mergeCell ref="F6:F7"/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User</cp:lastModifiedBy>
  <cp:lastPrinted>2018-10-11T12:29:22Z</cp:lastPrinted>
  <dcterms:created xsi:type="dcterms:W3CDTF">2018-10-11T08:58:42Z</dcterms:created>
  <dcterms:modified xsi:type="dcterms:W3CDTF">2018-10-11T12:29:55Z</dcterms:modified>
  <cp:category/>
  <cp:version/>
  <cp:contentType/>
  <cp:contentStatus/>
</cp:coreProperties>
</file>