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6380" windowHeight="8010" tabRatio="500"/>
  </bookViews>
  <sheets>
    <sheet name="таблица НМЦК" sheetId="1" r:id="rId1"/>
    <sheet name="Лист1" sheetId="2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M12" i="1"/>
  <c r="N12" i="1" s="1"/>
  <c r="L12" i="1"/>
  <c r="K12" i="1"/>
  <c r="J12" i="1"/>
  <c r="S11" i="1"/>
  <c r="R11" i="1"/>
  <c r="Q11" i="1"/>
  <c r="P11" i="1"/>
  <c r="O11" i="1"/>
  <c r="M11" i="1"/>
  <c r="N11" i="1" s="1"/>
  <c r="L11" i="1"/>
  <c r="K11" i="1"/>
  <c r="J11" i="1"/>
  <c r="U13" i="1" l="1"/>
  <c r="K10" i="1"/>
  <c r="J10" i="1"/>
  <c r="L10" i="1" l="1"/>
  <c r="I13" i="1" l="1"/>
  <c r="H13" i="1"/>
  <c r="S10" i="1"/>
  <c r="R10" i="1"/>
  <c r="Q10" i="1"/>
  <c r="G13" i="1" s="1"/>
  <c r="P10" i="1"/>
  <c r="F13" i="1" s="1"/>
  <c r="O10" i="1"/>
  <c r="E13" i="1" s="1"/>
  <c r="M10" i="1"/>
  <c r="N10" i="1" s="1"/>
  <c r="N13" i="1" l="1"/>
  <c r="O15" i="1" s="1"/>
  <c r="P13" i="1"/>
  <c r="O13" i="1"/>
  <c r="Q13" i="1"/>
  <c r="K13" i="1"/>
</calcChain>
</file>

<file path=xl/sharedStrings.xml><?xml version="1.0" encoding="utf-8"?>
<sst xmlns="http://schemas.openxmlformats.org/spreadsheetml/2006/main" count="30" uniqueCount="27">
  <si>
    <t>№ п/п</t>
  </si>
  <si>
    <t>Наименование и технические характеристики товара, работы, услуги</t>
  </si>
  <si>
    <t>Количество товара, работы, услуги</t>
  </si>
  <si>
    <t>ед. измерения</t>
  </si>
  <si>
    <t>Коммерч. Предл. №1</t>
  </si>
  <si>
    <t>Коммерч. Предл. №2</t>
  </si>
  <si>
    <t>Коммерч. Предл. №3</t>
  </si>
  <si>
    <t>Коммерч. Предл. №4</t>
  </si>
  <si>
    <t>Коммерч. Предл. №5</t>
  </si>
  <si>
    <t>среднее квадратичное отклонение</t>
  </si>
  <si>
    <t>коэффициент вариации</t>
  </si>
  <si>
    <t>среднее арифметическое знач</t>
  </si>
  <si>
    <t>Количество коммерческих предложений</t>
  </si>
  <si>
    <t>НМЦК ТРУ</t>
  </si>
  <si>
    <t>КП1*КОЛ</t>
  </si>
  <si>
    <t>КП2*КОЛ</t>
  </si>
  <si>
    <t>КП3*КОЛ</t>
  </si>
  <si>
    <t>КП4*КОЛ</t>
  </si>
  <si>
    <t>КП5*КОЛ</t>
  </si>
  <si>
    <t>ИТОГО:</t>
  </si>
  <si>
    <t>X</t>
  </si>
  <si>
    <t>Х</t>
  </si>
  <si>
    <t xml:space="preserve">Сведения о валюте, используемой для формирования начальной (максимальной) цены контракта, и расчетов с поставщиками (подрядчиками, исполнителями): Российский рубль. 
Порядок применения официального курса иностранной валюты к рублю Российской Федерации, установленного Центральным банком Российской Федерации и используемого при оплате контракта:  Не применяется
</t>
  </si>
  <si>
    <t>…</t>
  </si>
  <si>
    <t xml:space="preserve">Дата подготовки обоснования НМЦК: </t>
  </si>
  <si>
    <r>
      <t xml:space="preserve">Обоснование начальной (максимальной) цены контракта </t>
    </r>
    <r>
      <rPr>
        <b/>
        <i/>
        <sz val="12"/>
        <rFont val="Times New Roman"/>
        <family val="1"/>
        <charset val="204"/>
      </rPr>
      <t>на …….</t>
    </r>
  </si>
  <si>
    <r>
      <t xml:space="preserve">Обоснование расчета начальной (максимальной) цены контракта выполнено методом сопоставимых рыночных цен (анализа рынка) с применением формул, согласно методическим рекомендациям, утвержденным Приказом Министерства экономического развития Российской Федерации от 02.10.2013 г. № 567 «Об утверждении Методических рекомендаций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исполнителем)», на основании: коммерческих предложений потенциальных </t>
    </r>
    <r>
      <rPr>
        <sz val="12"/>
        <color rgb="FFFF0000"/>
        <rFont val="Times New Roman"/>
        <family val="1"/>
        <charset val="204"/>
      </rPr>
      <t>Поставщиков.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</si>
</sst>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\ [$₽-419];[Red]\-#,##0.00\ [$₽-419]"/>
  </numFmts>
  <fonts count="10" x14ac:knownFonts="1"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B9B8"/>
        <bgColor rgb="FFFFCC99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2" fillId="0" borderId="0" xfId="0" applyFont="1"/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Fill="1"/>
    <xf numFmtId="0" fontId="1" fillId="0" borderId="0" xfId="0" applyFont="1" applyFill="1" applyBorder="1" applyProtection="1">
      <protection locked="0"/>
    </xf>
    <xf numFmtId="4" fontId="1" fillId="0" borderId="0" xfId="0" applyNumberFormat="1" applyFont="1" applyFill="1" applyProtection="1">
      <protection locked="0"/>
    </xf>
    <xf numFmtId="164" fontId="2" fillId="0" borderId="0" xfId="0" applyNumberFormat="1" applyFont="1" applyFill="1"/>
    <xf numFmtId="164" fontId="4" fillId="0" borderId="0" xfId="0" applyNumberFormat="1" applyFont="1" applyFill="1" applyProtection="1">
      <protection locked="0"/>
    </xf>
    <xf numFmtId="164" fontId="2" fillId="0" borderId="0" xfId="0" applyNumberFormat="1" applyFont="1" applyFill="1" applyAlignment="1">
      <alignment horizontal="justify"/>
    </xf>
    <xf numFmtId="164" fontId="1" fillId="0" borderId="0" xfId="0" applyNumberFormat="1" applyFont="1" applyFill="1" applyProtection="1">
      <protection locked="0"/>
    </xf>
    <xf numFmtId="164" fontId="1" fillId="0" borderId="0" xfId="0" applyNumberFormat="1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4" fontId="7" fillId="0" borderId="0" xfId="0" applyNumberFormat="1" applyFont="1" applyFill="1" applyProtection="1">
      <protection locked="0"/>
    </xf>
    <xf numFmtId="0" fontId="3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top" wrapText="1"/>
      <protection locked="0"/>
    </xf>
    <xf numFmtId="3" fontId="1" fillId="0" borderId="1" xfId="0" applyNumberFormat="1" applyFont="1" applyBorder="1" applyAlignment="1" applyProtection="1">
      <alignment horizontal="center" vertical="top"/>
      <protection locked="0"/>
    </xf>
    <xf numFmtId="49" fontId="1" fillId="0" borderId="1" xfId="0" applyNumberFormat="1" applyFont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>
      <alignment horizontal="center"/>
    </xf>
    <xf numFmtId="43" fontId="8" fillId="0" borderId="1" xfId="0" applyNumberFormat="1" applyFont="1" applyBorder="1"/>
    <xf numFmtId="0" fontId="3" fillId="0" borderId="1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30"/>
  <sheetViews>
    <sheetView tabSelected="1" zoomScaleNormal="100" workbookViewId="0">
      <selection activeCell="J19" sqref="J19"/>
    </sheetView>
  </sheetViews>
  <sheetFormatPr defaultColWidth="11.5703125" defaultRowHeight="15" x14ac:dyDescent="0.25"/>
  <cols>
    <col min="1" max="1" width="5.7109375" style="3" customWidth="1"/>
    <col min="2" max="2" width="60.42578125" style="3" customWidth="1"/>
    <col min="3" max="3" width="11.85546875" style="3" customWidth="1"/>
    <col min="4" max="4" width="10.7109375" style="3" customWidth="1"/>
    <col min="5" max="5" width="12.28515625" style="3" customWidth="1"/>
    <col min="6" max="6" width="13.140625" style="3" customWidth="1"/>
    <col min="7" max="7" width="12.5703125" style="3" customWidth="1"/>
    <col min="8" max="8" width="12" style="3" hidden="1" customWidth="1"/>
    <col min="9" max="9" width="5.85546875" style="3" hidden="1" customWidth="1"/>
    <col min="10" max="10" width="12.85546875" style="3" customWidth="1"/>
    <col min="11" max="11" width="12.140625" style="3" customWidth="1"/>
    <col min="12" max="12" width="13" style="3" customWidth="1"/>
    <col min="13" max="13" width="14.28515625" style="3" customWidth="1"/>
    <col min="14" max="14" width="10.28515625" style="3" customWidth="1"/>
    <col min="15" max="19" width="9" style="3" hidden="1" customWidth="1"/>
    <col min="20" max="20" width="1.85546875" style="3" hidden="1" customWidth="1"/>
    <col min="21" max="21" width="9.140625" style="3" hidden="1" customWidth="1"/>
    <col min="22" max="22" width="14.42578125" style="3" hidden="1" customWidth="1"/>
    <col min="23" max="64" width="9.140625" style="3" customWidth="1"/>
    <col min="65" max="16384" width="11.5703125" style="2"/>
  </cols>
  <sheetData>
    <row r="2" spans="1:64" ht="15.75" x14ac:dyDescent="0.2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5.7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5.7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64" ht="63" customHeight="1" x14ac:dyDescent="0.25">
      <c r="A5" s="33" t="s">
        <v>26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64" ht="63" customHeight="1" x14ac:dyDescent="0.25">
      <c r="A6" s="35" t="s">
        <v>22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8" spans="1:64" ht="59.25" customHeight="1" x14ac:dyDescent="0.2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6" t="s">
        <v>14</v>
      </c>
      <c r="P8" s="6" t="s">
        <v>15</v>
      </c>
      <c r="Q8" s="6" t="s">
        <v>16</v>
      </c>
      <c r="R8" s="6" t="s">
        <v>17</v>
      </c>
      <c r="S8" s="6" t="s">
        <v>18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8</v>
      </c>
      <c r="K9" s="8">
        <v>9</v>
      </c>
      <c r="L9" s="8">
        <v>10</v>
      </c>
      <c r="M9" s="8">
        <v>11</v>
      </c>
      <c r="N9" s="8">
        <v>12</v>
      </c>
      <c r="O9" s="6"/>
      <c r="P9" s="6"/>
      <c r="Q9" s="6"/>
      <c r="R9" s="6"/>
      <c r="S9" s="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x14ac:dyDescent="0.25">
      <c r="A10" s="30">
        <v>1</v>
      </c>
      <c r="B10" s="26"/>
      <c r="C10" s="27"/>
      <c r="D10" s="28"/>
      <c r="E10" s="31"/>
      <c r="F10" s="31"/>
      <c r="G10" s="31"/>
      <c r="H10" s="21"/>
      <c r="I10" s="21"/>
      <c r="J10" s="22" t="e">
        <f>SQRT(VARP(E10:G10))</f>
        <v>#DIV/0!</v>
      </c>
      <c r="K10" s="22" t="e">
        <f>STDEVPA(E10:G10)/(SUM(E10:G10)/COUNTIF(E10:G10,"&gt;0"))*100</f>
        <v>#DIV/0!</v>
      </c>
      <c r="L10" s="22" t="e">
        <f>AVERAGE(E10:I10)</f>
        <v>#DIV/0!</v>
      </c>
      <c r="M10" s="23" t="str">
        <f t="shared" ref="M10" si="0">IF(COUNTIF(E10:I10,"&gt;0")&gt;0,COUNTIF(E10:I10,"&gt;0"),"")</f>
        <v/>
      </c>
      <c r="N10" s="22" t="e">
        <f>C10/M10*SUM(E10:I10)</f>
        <v>#VALUE!</v>
      </c>
      <c r="O10" s="9">
        <f t="shared" ref="O10" si="1">C10*E10</f>
        <v>0</v>
      </c>
      <c r="P10" s="9">
        <f t="shared" ref="P10" si="2">C10*F10</f>
        <v>0</v>
      </c>
      <c r="Q10" s="9">
        <f t="shared" ref="Q10" si="3">C10*G10</f>
        <v>0</v>
      </c>
      <c r="R10" s="9">
        <f t="shared" ref="R10" si="4">C10*H10</f>
        <v>0</v>
      </c>
      <c r="S10" s="9">
        <f t="shared" ref="S10" si="5">C10*I10</f>
        <v>0</v>
      </c>
    </row>
    <row r="11" spans="1:64" x14ac:dyDescent="0.25">
      <c r="A11" s="30">
        <v>2</v>
      </c>
      <c r="B11" s="29"/>
      <c r="C11" s="27"/>
      <c r="D11" s="28"/>
      <c r="E11" s="31"/>
      <c r="F11" s="31"/>
      <c r="G11" s="31"/>
      <c r="H11" s="21"/>
      <c r="I11" s="21"/>
      <c r="J11" s="22" t="e">
        <f t="shared" ref="J11:J12" si="6">SQRT(VARP(E11:G11))</f>
        <v>#DIV/0!</v>
      </c>
      <c r="K11" s="22" t="e">
        <f t="shared" ref="K11:K12" si="7">STDEVPA(E11:G11)/(SUM(E11:G11)/COUNTIF(E11:G11,"&gt;0"))*100</f>
        <v>#DIV/0!</v>
      </c>
      <c r="L11" s="22" t="e">
        <f t="shared" ref="L11:L12" si="8">AVERAGE(E11:I11)</f>
        <v>#DIV/0!</v>
      </c>
      <c r="M11" s="23" t="str">
        <f t="shared" ref="M11:M12" si="9">IF(COUNTIF(E11:I11,"&gt;0")&gt;0,COUNTIF(E11:I11,"&gt;0"),"")</f>
        <v/>
      </c>
      <c r="N11" s="22" t="e">
        <f t="shared" ref="N11:N12" si="10">C11/M11*SUM(E11:I11)</f>
        <v>#VALUE!</v>
      </c>
      <c r="O11" s="9">
        <f t="shared" ref="O11:O12" si="11">C11*E11</f>
        <v>0</v>
      </c>
      <c r="P11" s="9">
        <f t="shared" ref="P11:P12" si="12">C11*F11</f>
        <v>0</v>
      </c>
      <c r="Q11" s="9">
        <f t="shared" ref="Q11:Q12" si="13">C11*G11</f>
        <v>0</v>
      </c>
      <c r="R11" s="9">
        <f t="shared" ref="R11:R12" si="14">C11*H11</f>
        <v>0</v>
      </c>
      <c r="S11" s="9">
        <f t="shared" ref="S11:S12" si="15">C11*I11</f>
        <v>0</v>
      </c>
    </row>
    <row r="12" spans="1:64" x14ac:dyDescent="0.25">
      <c r="A12" s="20" t="s">
        <v>23</v>
      </c>
      <c r="B12" s="26"/>
      <c r="C12" s="27"/>
      <c r="D12" s="28"/>
      <c r="E12" s="31"/>
      <c r="F12" s="31"/>
      <c r="G12" s="31"/>
      <c r="H12" s="21"/>
      <c r="I12" s="21"/>
      <c r="J12" s="22" t="e">
        <f t="shared" si="6"/>
        <v>#DIV/0!</v>
      </c>
      <c r="K12" s="22" t="e">
        <f t="shared" si="7"/>
        <v>#DIV/0!</v>
      </c>
      <c r="L12" s="22" t="e">
        <f t="shared" si="8"/>
        <v>#DIV/0!</v>
      </c>
      <c r="M12" s="23" t="str">
        <f t="shared" si="9"/>
        <v/>
      </c>
      <c r="N12" s="22" t="e">
        <f t="shared" si="10"/>
        <v>#VALUE!</v>
      </c>
      <c r="O12" s="9">
        <f t="shared" si="11"/>
        <v>0</v>
      </c>
      <c r="P12" s="9">
        <f t="shared" si="12"/>
        <v>0</v>
      </c>
      <c r="Q12" s="9">
        <f t="shared" si="13"/>
        <v>0</v>
      </c>
      <c r="R12" s="9">
        <f t="shared" si="14"/>
        <v>0</v>
      </c>
      <c r="S12" s="9">
        <f t="shared" si="15"/>
        <v>0</v>
      </c>
    </row>
    <row r="13" spans="1:64" ht="20.100000000000001" customHeight="1" x14ac:dyDescent="0.25">
      <c r="A13" s="32" t="s">
        <v>19</v>
      </c>
      <c r="B13" s="32"/>
      <c r="C13" s="25" t="s">
        <v>20</v>
      </c>
      <c r="D13" s="25" t="s">
        <v>21</v>
      </c>
      <c r="E13" s="22" t="str">
        <f>IF(SUM(O10:O12)&gt;0,SUM(O10:O12),"")</f>
        <v/>
      </c>
      <c r="F13" s="22" t="str">
        <f>IF(SUM(P10:P12)&gt;0,SUM(P10:P12),"")</f>
        <v/>
      </c>
      <c r="G13" s="22" t="str">
        <f>IF(SUM(Q10:Q12)&gt;0,SUM(Q10:Q12),"")</f>
        <v/>
      </c>
      <c r="H13" s="22" t="e">
        <f>IF(SUM(#REF!)&gt;0,SUM(#REF!),"")</f>
        <v>#REF!</v>
      </c>
      <c r="I13" s="22" t="e">
        <f>IF(SUM(#REF!)&gt;0,SUM(#REF!),"")</f>
        <v>#REF!</v>
      </c>
      <c r="J13" s="25" t="s">
        <v>21</v>
      </c>
      <c r="K13" s="22" t="str">
        <f>IFERROR(AVERAGE(K10:K10),"")</f>
        <v/>
      </c>
      <c r="L13" s="25" t="s">
        <v>21</v>
      </c>
      <c r="M13" s="25" t="s">
        <v>21</v>
      </c>
      <c r="N13" s="22" t="e">
        <f>SUM(N10:N12)</f>
        <v>#VALUE!</v>
      </c>
      <c r="O13" s="9">
        <f>SUM(O10:O10)</f>
        <v>0</v>
      </c>
      <c r="P13" s="9">
        <f>SUM(P10:P10)</f>
        <v>0</v>
      </c>
      <c r="Q13" s="9">
        <f>SUM(Q10:Q10)</f>
        <v>0</v>
      </c>
      <c r="R13" s="9"/>
      <c r="S13" s="9"/>
      <c r="U13" s="22">
        <f>SUM(U10:U12)</f>
        <v>0</v>
      </c>
    </row>
    <row r="14" spans="1:64" s="11" customFormat="1" x14ac:dyDescent="0.25">
      <c r="A14" s="10"/>
      <c r="B14" s="3" t="s">
        <v>24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s="11" customForma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 t="e">
        <f>N13*0.03</f>
        <v>#VALUE!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s="11" customFormat="1" x14ac:dyDescent="0.25">
      <c r="A16" s="10"/>
      <c r="B16" s="10"/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s="11" customForma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3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s="11" customForma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s="11" customFormat="1" ht="17.25" customHeigh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s="11" customFormat="1" ht="15.7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5"/>
      <c r="O20" s="10"/>
      <c r="P20" s="16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s="11" customForma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24"/>
      <c r="O21" s="10"/>
      <c r="P21" s="17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x14ac:dyDescent="0.25">
      <c r="P22" s="18"/>
    </row>
    <row r="30" spans="1:64" x14ac:dyDescent="0.25">
      <c r="P30" s="2"/>
    </row>
  </sheetData>
  <mergeCells count="4">
    <mergeCell ref="A13:B13"/>
    <mergeCell ref="A5:N5"/>
    <mergeCell ref="A2:N2"/>
    <mergeCell ref="A6:N6"/>
  </mergeCells>
  <pageMargins left="0.70833333333333304" right="0.70833333333333304" top="0.74791666666666701" bottom="0.74791666666666701" header="0.51180555555555496" footer="0.51180555555555496"/>
  <pageSetup paperSize="9" scale="62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3496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НМЦК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StarodubtsevaEN</dc:creator>
  <cp:lastModifiedBy>MedvedevaAY</cp:lastModifiedBy>
  <cp:revision>35</cp:revision>
  <cp:lastPrinted>2021-09-29T11:00:13Z</cp:lastPrinted>
  <dcterms:created xsi:type="dcterms:W3CDTF">2014-02-24T03:58:15Z</dcterms:created>
  <dcterms:modified xsi:type="dcterms:W3CDTF">2022-01-28T05:04:25Z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