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16.05.20" sheetId="1" r:id="rId1"/>
  </sheets>
  <definedNames>
    <definedName name="_xlnm.Print_Area" localSheetId="0">'16.05.20'!$A$3:$M$74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5" i="1"/>
  <c r="C21"/>
  <c r="C55" l="1"/>
  <c r="E55" s="1"/>
  <c r="C56"/>
  <c r="E56" s="1"/>
  <c r="C57"/>
  <c r="E57" s="1"/>
  <c r="C51"/>
  <c r="C39"/>
  <c r="E39" s="1"/>
  <c r="C40"/>
  <c r="E40" s="1"/>
  <c r="C33"/>
  <c r="E33" s="1"/>
  <c r="C34"/>
  <c r="E34" s="1"/>
  <c r="C35"/>
  <c r="E35" s="1"/>
  <c r="C36"/>
  <c r="E36" s="1"/>
  <c r="C37"/>
  <c r="E37" s="1"/>
  <c r="C25"/>
  <c r="E25" s="1"/>
  <c r="C26"/>
  <c r="E26" s="1"/>
  <c r="C27"/>
  <c r="E27" s="1"/>
  <c r="C42"/>
  <c r="E42" s="1"/>
  <c r="C60"/>
  <c r="E60" s="1"/>
  <c r="C61"/>
  <c r="E61" s="1"/>
  <c r="G28"/>
  <c r="H28"/>
  <c r="I28"/>
  <c r="J28"/>
  <c r="L28"/>
  <c r="M28"/>
  <c r="G62"/>
  <c r="H62"/>
  <c r="I62"/>
  <c r="J62"/>
  <c r="L62"/>
  <c r="M62"/>
  <c r="C63"/>
  <c r="E63" s="1"/>
  <c r="C64"/>
  <c r="E64" s="1"/>
  <c r="C22"/>
  <c r="E22" s="1"/>
  <c r="C23"/>
  <c r="E23" s="1"/>
  <c r="C24"/>
  <c r="E24" s="1"/>
  <c r="C29"/>
  <c r="E29" s="1"/>
  <c r="C31"/>
  <c r="E31" s="1"/>
  <c r="C32"/>
  <c r="E32" s="1"/>
  <c r="C30"/>
  <c r="E30" s="1"/>
  <c r="C62" l="1"/>
  <c r="E62" s="1"/>
  <c r="C28"/>
  <c r="E28" s="1"/>
  <c r="J49"/>
  <c r="I49"/>
  <c r="H49"/>
  <c r="G49"/>
  <c r="C74" l="1"/>
  <c r="C73"/>
  <c r="C72"/>
  <c r="C71"/>
  <c r="C58"/>
  <c r="C70"/>
  <c r="C45"/>
  <c r="C59"/>
  <c r="C47"/>
  <c r="C53"/>
  <c r="C52"/>
  <c r="C50"/>
  <c r="C49"/>
  <c r="C46"/>
  <c r="C48"/>
  <c r="C69"/>
  <c r="C68"/>
  <c r="C67"/>
  <c r="C66"/>
  <c r="C54"/>
  <c r="C38"/>
  <c r="C44"/>
  <c r="C43"/>
  <c r="C41"/>
  <c r="C14"/>
  <c r="C20"/>
  <c r="C65"/>
  <c r="C13"/>
  <c r="C11"/>
  <c r="C12"/>
  <c r="C19"/>
  <c r="C18"/>
  <c r="C10"/>
  <c r="C17"/>
  <c r="C9"/>
  <c r="C8"/>
  <c r="C16"/>
  <c r="E58" l="1"/>
  <c r="E71"/>
  <c r="E72"/>
  <c r="E73"/>
  <c r="E74"/>
  <c r="E70" l="1"/>
  <c r="E45"/>
  <c r="E59"/>
  <c r="E47"/>
  <c r="E53"/>
  <c r="E41" l="1"/>
  <c r="E67" l="1"/>
  <c r="E68"/>
  <c r="E69"/>
  <c r="E48"/>
  <c r="E46"/>
  <c r="E49"/>
  <c r="E50"/>
  <c r="E52"/>
  <c r="E66"/>
  <c r="E8"/>
  <c r="E9"/>
  <c r="E10"/>
  <c r="E20"/>
  <c r="E43"/>
  <c r="E44"/>
  <c r="E38"/>
  <c r="E54"/>
  <c r="E14" l="1"/>
  <c r="E65"/>
  <c r="E13"/>
  <c r="E11"/>
  <c r="E12"/>
  <c r="E17"/>
  <c r="E16"/>
  <c r="E19" l="1"/>
  <c r="E18"/>
</calcChain>
</file>

<file path=xl/sharedStrings.xml><?xml version="1.0" encoding="utf-8"?>
<sst xmlns="http://schemas.openxmlformats.org/spreadsheetml/2006/main" count="95" uniqueCount="91">
  <si>
    <t>Комментарий по товару, при наличии (оперативная информация 
о повышении спроса, дефиците, изменении цен, иные важные сведения)</t>
  </si>
  <si>
    <t>№ п/п</t>
  </si>
  <si>
    <t>Наименование товара</t>
  </si>
  <si>
    <t>Средние розничные цены, руб.</t>
  </si>
  <si>
    <t>Молоко сгущенное с сахаром, кг</t>
  </si>
  <si>
    <t>Колбаса сырокопченая, кг</t>
  </si>
  <si>
    <t>Вода питьевая, 1 л</t>
  </si>
  <si>
    <t>Вода питьевая, 5 л</t>
  </si>
  <si>
    <t>Говядина (кроме бескостного мяса), кг</t>
  </si>
  <si>
    <t>Свинина (кроме бескостного мяса), кг</t>
  </si>
  <si>
    <t>Рыба мороженая неразделанная, кг</t>
  </si>
  <si>
    <t>Яйца куриные, 10 шт.</t>
  </si>
  <si>
    <t>Сахар-песок, кг</t>
  </si>
  <si>
    <t>Соль поваренная пищевая, кг</t>
  </si>
  <si>
    <t>Чай черный байховый, кг</t>
  </si>
  <si>
    <t>Рис шлифованный, кг</t>
  </si>
  <si>
    <t>Пшено, кг</t>
  </si>
  <si>
    <t>Крупа гречневая – ядрица, кг</t>
  </si>
  <si>
    <t>Крупа овсяная (или перловая), кг</t>
  </si>
  <si>
    <t>Печенье, кг</t>
  </si>
  <si>
    <t>Макаронные изделия из пшеничной муки высшего сорта, кг</t>
  </si>
  <si>
    <t>Картофель, кг</t>
  </si>
  <si>
    <t>Капуста белокочанная свежая, кг</t>
  </si>
  <si>
    <t>Лук репчатый, кг</t>
  </si>
  <si>
    <t>Морковь, кг</t>
  </si>
  <si>
    <t>Яблоки, кг</t>
  </si>
  <si>
    <t>Санитарно-гигиеническая маска, шт</t>
  </si>
  <si>
    <t>Антисептик для рук, 50 мл</t>
  </si>
  <si>
    <t>Мыло туалетное, 100 г</t>
  </si>
  <si>
    <t>Мыло хозяйственное, 200 г</t>
  </si>
  <si>
    <t>Щетка зубная, шт.</t>
  </si>
  <si>
    <t>Стиральный порошок, кг</t>
  </si>
  <si>
    <t>Спички, коробок</t>
  </si>
  <si>
    <t>Свечи, шт.</t>
  </si>
  <si>
    <t>Салфетки влажные, уп. (50 шт)</t>
  </si>
  <si>
    <t>Бумага туалетная, шт. (1 рулон)</t>
  </si>
  <si>
    <t>Подгузники детские, уп. (10 шт)</t>
  </si>
  <si>
    <t>Салфетки сухие, уп. (50 шт)</t>
  </si>
  <si>
    <t>Октябрьский район</t>
  </si>
  <si>
    <t>ООО "Гранд"  магазин "Сияние Севера"</t>
  </si>
  <si>
    <t>с.п.Шеркалы</t>
  </si>
  <si>
    <t>с.п.Уньюган</t>
  </si>
  <si>
    <t>с.п.Карымкары</t>
  </si>
  <si>
    <t>г.п.Талинка</t>
  </si>
  <si>
    <t>г.п.Приобье</t>
  </si>
  <si>
    <t>Мука пшеничная в/сорт, кг</t>
  </si>
  <si>
    <t>Соска-пустышка, шт**</t>
  </si>
  <si>
    <t>Крем от опрелостей детский 100 мл, шт**</t>
  </si>
  <si>
    <t>Шампунь детский 250 мл, шт**</t>
  </si>
  <si>
    <t>Бутылочка для кормления, 250 мл, шт**</t>
  </si>
  <si>
    <t>АО "Октябрьская аптека"</t>
  </si>
  <si>
    <t>ИП Солодовников И.П. магазин "Продукты"</t>
  </si>
  <si>
    <t>Динамика цен, % к предыдущему дню</t>
  </si>
  <si>
    <t>пгт.Октябрьское</t>
  </si>
  <si>
    <t>Монетка</t>
  </si>
  <si>
    <t>Магнит</t>
  </si>
  <si>
    <t>Пятерочка</t>
  </si>
  <si>
    <t>Продовольственные товары</t>
  </si>
  <si>
    <t>Пеленка для новорожденного ситцевая, шт**</t>
  </si>
  <si>
    <t>ООО "Купец" магазин "Ветер"</t>
  </si>
  <si>
    <t>в связи с пересчетом на 100гр, вместо 75 гр</t>
  </si>
  <si>
    <t>в связи с пересчетом на 350гр, вместо 1кг</t>
  </si>
  <si>
    <t>Вермишель, кг</t>
  </si>
  <si>
    <t>Масло подсолнечное , кг</t>
  </si>
  <si>
    <t>Конфеты мягкие, глазированные шоколадом, кг</t>
  </si>
  <si>
    <t>Куры охложденные и мороженные, кг</t>
  </si>
  <si>
    <t>Сосиски, сардельки, кг</t>
  </si>
  <si>
    <t>Колбаса полукопченая и варено-копченая, кг</t>
  </si>
  <si>
    <t>Колбаса вареная, кг</t>
  </si>
  <si>
    <t>Консервы мясные, 350г</t>
  </si>
  <si>
    <t>Масло сливочное,  кг</t>
  </si>
  <si>
    <t>Молоко питьевое цельное пастеризованное 2,5-3,2% жирности, л</t>
  </si>
  <si>
    <t>Молоко питьевое цельное стерилизованное 2,5-3,2% жирности, л</t>
  </si>
  <si>
    <t>Сметана, кг</t>
  </si>
  <si>
    <t>Творог жирный, кг</t>
  </si>
  <si>
    <t>Сыры сычужные твердые и мягкие, кг</t>
  </si>
  <si>
    <t>Маргарин, кг</t>
  </si>
  <si>
    <t>Огурцы свежие, кг</t>
  </si>
  <si>
    <t>Помидоры свежие, кг</t>
  </si>
  <si>
    <t>Паста зубная, шт., 100 гр (100мл)</t>
  </si>
  <si>
    <t>Шампунь, 250 мл</t>
  </si>
  <si>
    <t>Прокладки женские гигиенические ежедневные, 10 шт.</t>
  </si>
  <si>
    <t>Смеси сухие молочные для детского питания, кг</t>
  </si>
  <si>
    <t>Консервы мясные для детского питания, кг</t>
  </si>
  <si>
    <t>Консервы овощные для детского питания, кг</t>
  </si>
  <si>
    <t>Консервы фруктово-ягодные для детского питания, кг</t>
  </si>
  <si>
    <t>Консервы рыбные , 350г</t>
  </si>
  <si>
    <t>изменение розничной цены в магазине "Продукты" с.п. Шеркалы</t>
  </si>
  <si>
    <t>Хлеб из ржаной муки и из смеси муки ржаной и пшеничной, кг</t>
  </si>
  <si>
    <t>Хлеб и булочные изделия из пшеничной муки 1 и 2 сортов, кг</t>
  </si>
  <si>
    <t>изменение розничной цены в магазине "Магнит" г.п. Талинка, поступление товара в магазин "Продукты" с.п. Шеркалы</t>
  </si>
</sst>
</file>

<file path=xl/styles.xml><?xml version="1.0" encoding="utf-8"?>
<styleSheet xmlns="http://schemas.openxmlformats.org/spreadsheetml/2006/main">
  <fonts count="14">
    <font>
      <sz val="11"/>
      <color rgb="FF000000"/>
      <name val="Calibri"/>
      <family val="2"/>
      <charset val="1"/>
    </font>
    <font>
      <i/>
      <sz val="16"/>
      <color rgb="FFFF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8"/>
      <name val="Times New Roman"/>
      <family val="1"/>
      <charset val="204"/>
    </font>
    <font>
      <sz val="20"/>
      <name val="Times New Roman"/>
      <family val="1"/>
      <charset val="204"/>
    </font>
    <font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15.5"/>
      <name val="Times New Roman"/>
      <family val="1"/>
      <charset val="204"/>
    </font>
    <font>
      <sz val="15.5"/>
      <name val="Calibri"/>
      <family val="2"/>
      <charset val="1"/>
    </font>
    <font>
      <b/>
      <sz val="2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3" borderId="0" xfId="0" applyFill="1"/>
    <xf numFmtId="0" fontId="3" fillId="3" borderId="1" xfId="0" applyFont="1" applyFill="1" applyBorder="1" applyAlignment="1">
      <alignment wrapText="1"/>
    </xf>
    <xf numFmtId="0" fontId="6" fillId="3" borderId="0" xfId="0" applyFont="1" applyFill="1"/>
    <xf numFmtId="0" fontId="4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wrapText="1"/>
    </xf>
    <xf numFmtId="0" fontId="6" fillId="0" borderId="0" xfId="0" applyFont="1"/>
    <xf numFmtId="0" fontId="6" fillId="2" borderId="0" xfId="0" applyFont="1" applyFill="1"/>
    <xf numFmtId="2" fontId="11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/>
    <xf numFmtId="0" fontId="12" fillId="0" borderId="0" xfId="0" applyFont="1" applyFill="1"/>
    <xf numFmtId="1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right" vertical="center" wrapText="1"/>
    </xf>
    <xf numFmtId="9" fontId="8" fillId="0" borderId="1" xfId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wrapText="1"/>
    </xf>
    <xf numFmtId="9" fontId="8" fillId="0" borderId="1" xfId="1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right" vertical="center" wrapText="1"/>
    </xf>
    <xf numFmtId="9" fontId="8" fillId="0" borderId="1" xfId="1" applyFont="1" applyFill="1" applyBorder="1" applyAlignment="1">
      <alignment horizontal="center" wrapText="1"/>
    </xf>
    <xf numFmtId="2" fontId="8" fillId="0" borderId="1" xfId="0" applyNumberFormat="1" applyFont="1" applyFill="1" applyBorder="1" applyAlignment="1">
      <alignment vertical="center"/>
    </xf>
    <xf numFmtId="2" fontId="8" fillId="0" borderId="1" xfId="0" applyNumberFormat="1" applyFont="1" applyFill="1" applyBorder="1" applyAlignment="1">
      <alignment horizontal="right" wrapText="1"/>
    </xf>
    <xf numFmtId="2" fontId="8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2" fontId="13" fillId="5" borderId="1" xfId="0" applyNumberFormat="1" applyFont="1" applyFill="1" applyBorder="1" applyAlignment="1">
      <alignment wrapText="1"/>
    </xf>
    <xf numFmtId="2" fontId="13" fillId="5" borderId="1" xfId="0" applyNumberFormat="1" applyFont="1" applyFill="1" applyBorder="1" applyAlignment="1">
      <alignment horizontal="right" vertical="center" wrapText="1"/>
    </xf>
    <xf numFmtId="0" fontId="12" fillId="0" borderId="1" xfId="0" applyFont="1" applyFill="1" applyBorder="1"/>
    <xf numFmtId="0" fontId="7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vertical="center"/>
    </xf>
    <xf numFmtId="9" fontId="13" fillId="5" borderId="1" xfId="1" applyFont="1" applyFill="1" applyBorder="1" applyAlignment="1">
      <alignment horizontal="center" vertical="center" wrapText="1"/>
    </xf>
    <xf numFmtId="9" fontId="13" fillId="5" borderId="1" xfId="1" applyFont="1" applyFill="1" applyBorder="1" applyAlignment="1">
      <alignment horizontal="center" wrapText="1"/>
    </xf>
    <xf numFmtId="9" fontId="13" fillId="5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4"/>
  <sheetViews>
    <sheetView tabSelected="1" view="pageBreakPreview" topLeftCell="A30" zoomScale="40" zoomScaleNormal="55" zoomScaleSheetLayoutView="40" zoomScalePageLayoutView="75" workbookViewId="0">
      <selection activeCell="F13" sqref="F13"/>
    </sheetView>
  </sheetViews>
  <sheetFormatPr defaultRowHeight="21"/>
  <cols>
    <col min="1" max="1" width="6.5703125" style="1" customWidth="1"/>
    <col min="2" max="2" width="77.7109375" style="6" customWidth="1"/>
    <col min="3" max="5" width="31.140625" style="15" customWidth="1"/>
    <col min="6" max="6" width="82.85546875" style="16" customWidth="1"/>
    <col min="7" max="13" width="36.28515625" style="15" customWidth="1"/>
    <col min="14" max="14" width="27.42578125" style="12" customWidth="1"/>
    <col min="15" max="1030" width="8.7109375" customWidth="1"/>
  </cols>
  <sheetData>
    <row r="1" spans="1:14" ht="24.75" hidden="1" customHeight="1"/>
    <row r="2" spans="1:14" ht="24.75" hidden="1" customHeight="1"/>
    <row r="3" spans="1:14" ht="24.75" customHeight="1">
      <c r="B3" s="9" t="s">
        <v>38</v>
      </c>
    </row>
    <row r="4" spans="1:14" ht="20.25" customHeight="1">
      <c r="A4" s="5"/>
      <c r="B4" s="10"/>
      <c r="C4" s="17">
        <v>43967</v>
      </c>
      <c r="D4" s="17">
        <v>43966</v>
      </c>
      <c r="E4" s="18"/>
      <c r="F4" s="48" t="s">
        <v>0</v>
      </c>
      <c r="G4" s="18">
        <v>1</v>
      </c>
      <c r="H4" s="18">
        <v>2</v>
      </c>
      <c r="I4" s="18">
        <v>3</v>
      </c>
      <c r="J4" s="18">
        <v>4</v>
      </c>
      <c r="K4" s="18">
        <v>5</v>
      </c>
      <c r="L4" s="18">
        <v>6</v>
      </c>
      <c r="M4" s="18">
        <v>8</v>
      </c>
    </row>
    <row r="5" spans="1:14" ht="29.25" customHeight="1">
      <c r="A5" s="44" t="s">
        <v>1</v>
      </c>
      <c r="B5" s="45" t="s">
        <v>2</v>
      </c>
      <c r="C5" s="46" t="s">
        <v>3</v>
      </c>
      <c r="D5" s="46" t="s">
        <v>3</v>
      </c>
      <c r="E5" s="46" t="s">
        <v>52</v>
      </c>
      <c r="F5" s="48"/>
      <c r="G5" s="30" t="s">
        <v>44</v>
      </c>
      <c r="H5" s="30" t="s">
        <v>41</v>
      </c>
      <c r="I5" s="30" t="s">
        <v>43</v>
      </c>
      <c r="J5" s="47" t="s">
        <v>53</v>
      </c>
      <c r="K5" s="47"/>
      <c r="L5" s="30" t="s">
        <v>40</v>
      </c>
      <c r="M5" s="30" t="s">
        <v>42</v>
      </c>
    </row>
    <row r="6" spans="1:14" ht="92.25" customHeight="1">
      <c r="A6" s="44"/>
      <c r="B6" s="45"/>
      <c r="C6" s="46"/>
      <c r="D6" s="46"/>
      <c r="E6" s="46"/>
      <c r="F6" s="48"/>
      <c r="G6" s="28" t="s">
        <v>56</v>
      </c>
      <c r="H6" s="28" t="s">
        <v>54</v>
      </c>
      <c r="I6" s="28" t="s">
        <v>55</v>
      </c>
      <c r="J6" s="33" t="s">
        <v>39</v>
      </c>
      <c r="K6" s="33" t="s">
        <v>50</v>
      </c>
      <c r="L6" s="33" t="s">
        <v>51</v>
      </c>
      <c r="M6" s="33" t="s">
        <v>59</v>
      </c>
    </row>
    <row r="7" spans="1:14" ht="22.5" customHeight="1">
      <c r="A7" s="31"/>
      <c r="B7" s="32" t="s">
        <v>57</v>
      </c>
      <c r="C7" s="33"/>
      <c r="D7" s="33"/>
      <c r="E7" s="33"/>
      <c r="F7" s="34"/>
      <c r="G7" s="33"/>
      <c r="H7" s="33"/>
      <c r="I7" s="33"/>
      <c r="J7" s="33"/>
      <c r="K7" s="33"/>
      <c r="L7" s="33"/>
      <c r="M7" s="33"/>
    </row>
    <row r="8" spans="1:14" s="3" customFormat="1" ht="26.25">
      <c r="A8" s="2">
        <v>1</v>
      </c>
      <c r="B8" s="11" t="s">
        <v>12</v>
      </c>
      <c r="C8" s="19">
        <f t="shared" ref="C8:C24" si="0">AVERAGE(G8:M8)</f>
        <v>44.181666666666672</v>
      </c>
      <c r="D8" s="19">
        <v>44.181666666666672</v>
      </c>
      <c r="E8" s="20">
        <f t="shared" ref="E8:E14" si="1">C8/D8</f>
        <v>1</v>
      </c>
      <c r="F8" s="14"/>
      <c r="G8" s="19">
        <v>33.99</v>
      </c>
      <c r="H8" s="19">
        <v>34.9</v>
      </c>
      <c r="I8" s="19">
        <v>33.200000000000003</v>
      </c>
      <c r="J8" s="19">
        <v>58</v>
      </c>
      <c r="K8" s="19"/>
      <c r="L8" s="21">
        <v>50</v>
      </c>
      <c r="M8" s="21">
        <v>55</v>
      </c>
      <c r="N8" s="13"/>
    </row>
    <row r="9" spans="1:14" s="3" customFormat="1" ht="26.25">
      <c r="A9" s="2">
        <v>2</v>
      </c>
      <c r="B9" s="11" t="s">
        <v>13</v>
      </c>
      <c r="C9" s="19">
        <f t="shared" si="0"/>
        <v>15.798333333333332</v>
      </c>
      <c r="D9" s="19">
        <v>15.798333333333332</v>
      </c>
      <c r="E9" s="20">
        <f t="shared" si="1"/>
        <v>1</v>
      </c>
      <c r="F9" s="14"/>
      <c r="G9" s="19">
        <v>9.99</v>
      </c>
      <c r="H9" s="19">
        <v>16.899999999999999</v>
      </c>
      <c r="I9" s="19">
        <v>8.9</v>
      </c>
      <c r="J9" s="19">
        <v>22</v>
      </c>
      <c r="K9" s="19"/>
      <c r="L9" s="21">
        <v>20</v>
      </c>
      <c r="M9" s="21">
        <v>17</v>
      </c>
      <c r="N9" s="13"/>
    </row>
    <row r="10" spans="1:14" s="3" customFormat="1" ht="26.25">
      <c r="A10" s="2">
        <v>3</v>
      </c>
      <c r="B10" s="11" t="s">
        <v>45</v>
      </c>
      <c r="C10" s="19">
        <f t="shared" si="0"/>
        <v>45.35</v>
      </c>
      <c r="D10" s="19">
        <v>45.35</v>
      </c>
      <c r="E10" s="22">
        <f t="shared" si="1"/>
        <v>1</v>
      </c>
      <c r="F10" s="43"/>
      <c r="G10" s="19">
        <v>39.75</v>
      </c>
      <c r="H10" s="19">
        <v>44.9</v>
      </c>
      <c r="I10" s="19">
        <v>26.95</v>
      </c>
      <c r="J10" s="19">
        <v>64</v>
      </c>
      <c r="K10" s="19"/>
      <c r="L10" s="21">
        <v>39</v>
      </c>
      <c r="M10" s="21">
        <v>57.5</v>
      </c>
      <c r="N10" s="13"/>
    </row>
    <row r="11" spans="1:14" s="3" customFormat="1" ht="26.25">
      <c r="A11" s="2">
        <v>4</v>
      </c>
      <c r="B11" s="11" t="s">
        <v>16</v>
      </c>
      <c r="C11" s="19">
        <f t="shared" si="0"/>
        <v>82.960833333333326</v>
      </c>
      <c r="D11" s="19">
        <v>82.960833333333326</v>
      </c>
      <c r="E11" s="20">
        <f t="shared" si="1"/>
        <v>1</v>
      </c>
      <c r="F11" s="14"/>
      <c r="G11" s="19">
        <v>59.89</v>
      </c>
      <c r="H11" s="19">
        <v>112.375</v>
      </c>
      <c r="I11" s="19">
        <v>45.5</v>
      </c>
      <c r="J11" s="19">
        <v>110</v>
      </c>
      <c r="K11" s="19"/>
      <c r="L11" s="21">
        <v>95</v>
      </c>
      <c r="M11" s="21">
        <v>75</v>
      </c>
      <c r="N11" s="13"/>
    </row>
    <row r="12" spans="1:14" s="3" customFormat="1" ht="30.75" customHeight="1">
      <c r="A12" s="2">
        <v>5</v>
      </c>
      <c r="B12" s="11" t="s">
        <v>15</v>
      </c>
      <c r="C12" s="19">
        <f t="shared" si="0"/>
        <v>88.97166666666665</v>
      </c>
      <c r="D12" s="19">
        <v>88.97166666666665</v>
      </c>
      <c r="E12" s="20">
        <f t="shared" si="1"/>
        <v>1</v>
      </c>
      <c r="F12" s="14"/>
      <c r="G12" s="19">
        <v>85.89</v>
      </c>
      <c r="H12" s="19">
        <v>87.38</v>
      </c>
      <c r="I12" s="19">
        <v>105.56</v>
      </c>
      <c r="J12" s="19">
        <v>110</v>
      </c>
      <c r="K12" s="19"/>
      <c r="L12" s="21">
        <v>65</v>
      </c>
      <c r="M12" s="21">
        <v>80</v>
      </c>
      <c r="N12" s="13"/>
    </row>
    <row r="13" spans="1:14" s="3" customFormat="1" ht="26.25">
      <c r="A13" s="2">
        <v>6</v>
      </c>
      <c r="B13" s="11" t="s">
        <v>17</v>
      </c>
      <c r="C13" s="19">
        <f t="shared" si="0"/>
        <v>94.168333333333337</v>
      </c>
      <c r="D13" s="19">
        <v>94.168333333333337</v>
      </c>
      <c r="E13" s="20">
        <f t="shared" si="1"/>
        <v>1</v>
      </c>
      <c r="F13" s="14"/>
      <c r="G13" s="19">
        <v>79.89</v>
      </c>
      <c r="H13" s="19">
        <v>112.37</v>
      </c>
      <c r="I13" s="19">
        <v>105.25</v>
      </c>
      <c r="J13" s="19">
        <v>122.5</v>
      </c>
      <c r="K13" s="19"/>
      <c r="L13" s="21">
        <v>70</v>
      </c>
      <c r="M13" s="21">
        <v>75</v>
      </c>
      <c r="N13" s="13"/>
    </row>
    <row r="14" spans="1:14" ht="47.25">
      <c r="A14" s="2">
        <v>7</v>
      </c>
      <c r="B14" s="7" t="s">
        <v>20</v>
      </c>
      <c r="C14" s="19">
        <f t="shared" si="0"/>
        <v>73.165000000000006</v>
      </c>
      <c r="D14" s="19">
        <v>73.165000000000006</v>
      </c>
      <c r="E14" s="20">
        <f t="shared" si="1"/>
        <v>1</v>
      </c>
      <c r="F14" s="14"/>
      <c r="G14" s="19">
        <v>104.44</v>
      </c>
      <c r="H14" s="19">
        <v>74.88</v>
      </c>
      <c r="I14" s="19">
        <v>106.67</v>
      </c>
      <c r="J14" s="19">
        <v>52</v>
      </c>
      <c r="K14" s="19"/>
      <c r="L14" s="21">
        <v>46</v>
      </c>
      <c r="M14" s="21">
        <v>55</v>
      </c>
    </row>
    <row r="15" spans="1:14" ht="26.25">
      <c r="A15" s="2">
        <v>8</v>
      </c>
      <c r="B15" s="7" t="s">
        <v>62</v>
      </c>
      <c r="C15" s="19">
        <f t="shared" si="0"/>
        <v>42</v>
      </c>
      <c r="D15" s="33"/>
      <c r="E15" s="33"/>
      <c r="F15" s="34"/>
      <c r="G15" s="19"/>
      <c r="H15" s="19"/>
      <c r="I15" s="19"/>
      <c r="J15" s="35">
        <v>42</v>
      </c>
      <c r="K15" s="19"/>
      <c r="L15" s="19"/>
      <c r="M15" s="19"/>
    </row>
    <row r="16" spans="1:14" s="3" customFormat="1" ht="26.25">
      <c r="A16" s="2">
        <v>9</v>
      </c>
      <c r="B16" s="11" t="s">
        <v>63</v>
      </c>
      <c r="C16" s="19">
        <f t="shared" si="0"/>
        <v>101.35000000000001</v>
      </c>
      <c r="D16" s="19">
        <v>101.35000000000001</v>
      </c>
      <c r="E16" s="22">
        <f>C16/D16</f>
        <v>1</v>
      </c>
      <c r="F16" s="14"/>
      <c r="G16" s="19">
        <v>91</v>
      </c>
      <c r="H16" s="19">
        <v>99.9</v>
      </c>
      <c r="I16" s="19">
        <v>112.2</v>
      </c>
      <c r="J16" s="19">
        <v>115</v>
      </c>
      <c r="K16" s="19"/>
      <c r="L16" s="21">
        <v>90</v>
      </c>
      <c r="M16" s="21">
        <v>100</v>
      </c>
      <c r="N16" s="13"/>
    </row>
    <row r="17" spans="1:14" s="3" customFormat="1" ht="26.25">
      <c r="A17" s="2">
        <v>10</v>
      </c>
      <c r="B17" s="11" t="s">
        <v>14</v>
      </c>
      <c r="C17" s="19">
        <f t="shared" si="0"/>
        <v>789.66</v>
      </c>
      <c r="D17" s="19">
        <v>789.66</v>
      </c>
      <c r="E17" s="20">
        <f>C17/D17</f>
        <v>1</v>
      </c>
      <c r="F17" s="14"/>
      <c r="G17" s="19">
        <v>479.96</v>
      </c>
      <c r="H17" s="19">
        <v>659</v>
      </c>
      <c r="I17" s="19">
        <v>878</v>
      </c>
      <c r="J17" s="19">
        <v>696</v>
      </c>
      <c r="K17" s="19"/>
      <c r="L17" s="21">
        <v>875</v>
      </c>
      <c r="M17" s="21">
        <v>1150</v>
      </c>
      <c r="N17" s="13"/>
    </row>
    <row r="18" spans="1:14" s="3" customFormat="1" ht="47.25">
      <c r="A18" s="2">
        <v>11</v>
      </c>
      <c r="B18" s="11" t="s">
        <v>88</v>
      </c>
      <c r="C18" s="19">
        <f t="shared" si="0"/>
        <v>61.813333333333333</v>
      </c>
      <c r="D18" s="19">
        <v>61.813333333333333</v>
      </c>
      <c r="E18" s="20">
        <f>C18/D18</f>
        <v>1</v>
      </c>
      <c r="F18" s="14"/>
      <c r="G18" s="19">
        <v>77.98</v>
      </c>
      <c r="H18" s="19">
        <v>67.8</v>
      </c>
      <c r="I18" s="19">
        <v>57.6</v>
      </c>
      <c r="J18" s="19">
        <v>62.5</v>
      </c>
      <c r="K18" s="19"/>
      <c r="L18" s="21">
        <v>35</v>
      </c>
      <c r="M18" s="21">
        <v>70</v>
      </c>
      <c r="N18" s="13"/>
    </row>
    <row r="19" spans="1:14" s="3" customFormat="1" ht="44.25" customHeight="1">
      <c r="A19" s="2">
        <v>12</v>
      </c>
      <c r="B19" s="11" t="s">
        <v>89</v>
      </c>
      <c r="C19" s="19">
        <f t="shared" si="0"/>
        <v>56.330000000000005</v>
      </c>
      <c r="D19" s="19">
        <v>56.330000000000005</v>
      </c>
      <c r="E19" s="22">
        <f>C19/D19</f>
        <v>1</v>
      </c>
      <c r="F19" s="14"/>
      <c r="G19" s="19">
        <v>69.98</v>
      </c>
      <c r="H19" s="19">
        <v>55.8</v>
      </c>
      <c r="I19" s="19">
        <v>52.2</v>
      </c>
      <c r="J19" s="19">
        <v>52.5</v>
      </c>
      <c r="K19" s="19"/>
      <c r="L19" s="21">
        <v>37.5</v>
      </c>
      <c r="M19" s="21">
        <v>70</v>
      </c>
      <c r="N19" s="13"/>
    </row>
    <row r="20" spans="1:14" ht="26.25">
      <c r="A20" s="2">
        <v>13</v>
      </c>
      <c r="B20" s="7" t="s">
        <v>19</v>
      </c>
      <c r="C20" s="19">
        <f t="shared" si="0"/>
        <v>138.5972222222222</v>
      </c>
      <c r="D20" s="19">
        <v>138.5972222222222</v>
      </c>
      <c r="E20" s="20">
        <f>C20/D20</f>
        <v>1</v>
      </c>
      <c r="F20" s="14"/>
      <c r="G20" s="19">
        <v>177.23</v>
      </c>
      <c r="H20" s="19">
        <v>159.73333333333332</v>
      </c>
      <c r="I20" s="19">
        <v>94.62</v>
      </c>
      <c r="J20" s="19">
        <v>140</v>
      </c>
      <c r="K20" s="19"/>
      <c r="L20" s="21">
        <v>120</v>
      </c>
      <c r="M20" s="21">
        <v>140</v>
      </c>
    </row>
    <row r="21" spans="1:14" ht="26.25">
      <c r="A21" s="2">
        <v>14</v>
      </c>
      <c r="B21" s="7" t="s">
        <v>64</v>
      </c>
      <c r="C21" s="19">
        <f t="shared" si="0"/>
        <v>220</v>
      </c>
      <c r="D21" s="19"/>
      <c r="E21" s="20"/>
      <c r="F21" s="14"/>
      <c r="G21" s="19"/>
      <c r="H21" s="19"/>
      <c r="I21" s="19"/>
      <c r="J21" s="36">
        <v>240</v>
      </c>
      <c r="K21" s="19"/>
      <c r="L21" s="21"/>
      <c r="M21" s="35">
        <v>200</v>
      </c>
    </row>
    <row r="22" spans="1:14" s="3" customFormat="1" ht="27.75" customHeight="1">
      <c r="A22" s="2">
        <v>15</v>
      </c>
      <c r="B22" s="11" t="s">
        <v>8</v>
      </c>
      <c r="C22" s="19" t="e">
        <f t="shared" si="0"/>
        <v>#DIV/0!</v>
      </c>
      <c r="D22" s="19" t="e">
        <v>#DIV/0!</v>
      </c>
      <c r="E22" s="20" t="e">
        <f>C22/D22</f>
        <v>#DIV/0!</v>
      </c>
      <c r="F22" s="23"/>
      <c r="G22" s="19"/>
      <c r="H22" s="19"/>
      <c r="I22" s="19"/>
      <c r="J22" s="19"/>
      <c r="K22" s="19"/>
      <c r="L22" s="21"/>
      <c r="M22" s="21"/>
      <c r="N22" s="13"/>
    </row>
    <row r="23" spans="1:14" s="3" customFormat="1" ht="27" customHeight="1">
      <c r="A23" s="2">
        <v>16</v>
      </c>
      <c r="B23" s="11" t="s">
        <v>9</v>
      </c>
      <c r="C23" s="19">
        <f t="shared" si="0"/>
        <v>350</v>
      </c>
      <c r="D23" s="19">
        <v>350</v>
      </c>
      <c r="E23" s="20">
        <f>C23/D23</f>
        <v>1</v>
      </c>
      <c r="F23" s="14"/>
      <c r="G23" s="19"/>
      <c r="H23" s="19"/>
      <c r="I23" s="19"/>
      <c r="J23" s="19"/>
      <c r="K23" s="19"/>
      <c r="L23" s="21"/>
      <c r="M23" s="21">
        <v>350</v>
      </c>
      <c r="N23" s="13"/>
    </row>
    <row r="24" spans="1:14" s="3" customFormat="1" ht="26.25">
      <c r="A24" s="2">
        <v>17</v>
      </c>
      <c r="B24" s="11" t="s">
        <v>65</v>
      </c>
      <c r="C24" s="19">
        <f t="shared" si="0"/>
        <v>178.29833333333332</v>
      </c>
      <c r="D24" s="19">
        <v>178.29833333333332</v>
      </c>
      <c r="E24" s="22">
        <f>C24/D24</f>
        <v>1</v>
      </c>
      <c r="F24" s="14"/>
      <c r="G24" s="19">
        <v>149.99</v>
      </c>
      <c r="H24" s="19">
        <v>149.9</v>
      </c>
      <c r="I24" s="19">
        <v>109.9</v>
      </c>
      <c r="J24" s="19">
        <v>240</v>
      </c>
      <c r="K24" s="19"/>
      <c r="L24" s="21">
        <v>195</v>
      </c>
      <c r="M24" s="21">
        <v>225</v>
      </c>
      <c r="N24" s="13"/>
    </row>
    <row r="25" spans="1:14" s="3" customFormat="1" ht="26.25">
      <c r="A25" s="2">
        <v>18</v>
      </c>
      <c r="B25" s="11" t="s">
        <v>66</v>
      </c>
      <c r="C25" s="19">
        <f t="shared" ref="C25:C27" si="2">AVERAGE(G25:M25)</f>
        <v>417.5</v>
      </c>
      <c r="D25" s="19"/>
      <c r="E25" s="22" t="e">
        <f t="shared" ref="E25:E27" si="3">C25/D25</f>
        <v>#DIV/0!</v>
      </c>
      <c r="F25" s="14"/>
      <c r="G25" s="19"/>
      <c r="H25" s="19"/>
      <c r="I25" s="19"/>
      <c r="J25" s="36">
        <v>440</v>
      </c>
      <c r="K25" s="19"/>
      <c r="L25" s="21"/>
      <c r="M25" s="35">
        <v>395</v>
      </c>
      <c r="N25" s="13"/>
    </row>
    <row r="26" spans="1:14" s="3" customFormat="1" ht="26.25">
      <c r="A26" s="2">
        <v>19</v>
      </c>
      <c r="B26" s="11" t="s">
        <v>67</v>
      </c>
      <c r="C26" s="19">
        <f t="shared" si="2"/>
        <v>542</v>
      </c>
      <c r="D26" s="19"/>
      <c r="E26" s="22" t="e">
        <f t="shared" si="3"/>
        <v>#DIV/0!</v>
      </c>
      <c r="F26" s="14"/>
      <c r="G26" s="19"/>
      <c r="H26" s="19"/>
      <c r="I26" s="19"/>
      <c r="J26" s="36">
        <v>600</v>
      </c>
      <c r="K26" s="19"/>
      <c r="L26" s="21"/>
      <c r="M26" s="35">
        <v>484</v>
      </c>
      <c r="N26" s="13"/>
    </row>
    <row r="27" spans="1:14" s="3" customFormat="1" ht="26.25">
      <c r="A27" s="2">
        <v>20</v>
      </c>
      <c r="B27" s="11" t="s">
        <v>68</v>
      </c>
      <c r="C27" s="19">
        <f t="shared" si="2"/>
        <v>434.5</v>
      </c>
      <c r="D27" s="19"/>
      <c r="E27" s="22" t="e">
        <f t="shared" si="3"/>
        <v>#DIV/0!</v>
      </c>
      <c r="F27" s="14"/>
      <c r="G27" s="19"/>
      <c r="H27" s="19"/>
      <c r="I27" s="19"/>
      <c r="J27" s="36">
        <v>440</v>
      </c>
      <c r="K27" s="19"/>
      <c r="L27" s="21"/>
      <c r="M27" s="35">
        <v>429</v>
      </c>
      <c r="N27" s="13"/>
    </row>
    <row r="28" spans="1:14" s="3" customFormat="1" ht="31.5" customHeight="1">
      <c r="A28" s="2">
        <v>21</v>
      </c>
      <c r="B28" s="11" t="s">
        <v>69</v>
      </c>
      <c r="C28" s="19">
        <f>AVERAGE(G28:M28)</f>
        <v>132.9844047646672</v>
      </c>
      <c r="D28" s="19">
        <v>379.9554421847634</v>
      </c>
      <c r="E28" s="40">
        <f>C28/D28</f>
        <v>0.35000000000000003</v>
      </c>
      <c r="F28" s="14" t="s">
        <v>61</v>
      </c>
      <c r="G28" s="36">
        <f>292.27*0.35</f>
        <v>102.29449999999999</v>
      </c>
      <c r="H28" s="36">
        <f>293.823529411765*0.35</f>
        <v>102.83823529411774</v>
      </c>
      <c r="I28" s="36">
        <f>532.25*0.35</f>
        <v>186.28749999999999</v>
      </c>
      <c r="J28" s="36">
        <f>526.627218934911*0.35</f>
        <v>184.31952662721883</v>
      </c>
      <c r="K28" s="19"/>
      <c r="L28" s="21">
        <f>330*0.35</f>
        <v>115.49999999999999</v>
      </c>
      <c r="M28" s="35">
        <f>304.761904761905*0.35</f>
        <v>106.66666666666674</v>
      </c>
      <c r="N28" s="13"/>
    </row>
    <row r="29" spans="1:14" s="3" customFormat="1" ht="26.25">
      <c r="A29" s="2">
        <v>22</v>
      </c>
      <c r="B29" s="11" t="s">
        <v>10</v>
      </c>
      <c r="C29" s="19">
        <f>AVERAGE(G29:M29)</f>
        <v>154.92999999999998</v>
      </c>
      <c r="D29" s="19">
        <v>154.92999999999998</v>
      </c>
      <c r="E29" s="20">
        <f>C29/D29</f>
        <v>1</v>
      </c>
      <c r="F29" s="14"/>
      <c r="G29" s="19">
        <v>114.99</v>
      </c>
      <c r="H29" s="19">
        <v>179.9</v>
      </c>
      <c r="I29" s="19">
        <v>169.9</v>
      </c>
      <c r="J29" s="19"/>
      <c r="K29" s="19"/>
      <c r="L29" s="21"/>
      <c r="M29" s="21"/>
      <c r="N29" s="13"/>
    </row>
    <row r="30" spans="1:14" s="3" customFormat="1" ht="27" customHeight="1">
      <c r="A30" s="2">
        <v>23</v>
      </c>
      <c r="B30" s="11" t="s">
        <v>11</v>
      </c>
      <c r="C30" s="19">
        <f>AVERAGE(G30:M30)</f>
        <v>70.465000000000003</v>
      </c>
      <c r="D30" s="19">
        <v>72.465000000000003</v>
      </c>
      <c r="E30" s="42">
        <f>C30/D30</f>
        <v>0.97240046919202372</v>
      </c>
      <c r="F30" s="14" t="s">
        <v>87</v>
      </c>
      <c r="G30" s="19">
        <v>55.99</v>
      </c>
      <c r="H30" s="19">
        <v>64.900000000000006</v>
      </c>
      <c r="I30" s="19">
        <v>56.9</v>
      </c>
      <c r="J30" s="19">
        <v>90</v>
      </c>
      <c r="K30" s="19"/>
      <c r="L30" s="35">
        <v>65</v>
      </c>
      <c r="M30" s="21">
        <v>90</v>
      </c>
      <c r="N30" s="13"/>
    </row>
    <row r="31" spans="1:14" s="3" customFormat="1" ht="26.25">
      <c r="A31" s="2">
        <v>24</v>
      </c>
      <c r="B31" s="11" t="s">
        <v>70</v>
      </c>
      <c r="C31" s="19">
        <f>AVERAGE(G31:M31)</f>
        <v>659.43000000000006</v>
      </c>
      <c r="D31" s="19">
        <v>659.43000000000006</v>
      </c>
      <c r="E31" s="20">
        <f>C31/D31</f>
        <v>1</v>
      </c>
      <c r="F31" s="14"/>
      <c r="G31" s="19">
        <v>766.61</v>
      </c>
      <c r="H31" s="19">
        <v>749.44</v>
      </c>
      <c r="I31" s="19">
        <v>721.67</v>
      </c>
      <c r="J31" s="19"/>
      <c r="K31" s="19"/>
      <c r="L31" s="21"/>
      <c r="M31" s="21">
        <v>400</v>
      </c>
      <c r="N31" s="13"/>
    </row>
    <row r="32" spans="1:14" s="3" customFormat="1" ht="47.25">
      <c r="A32" s="2">
        <v>25</v>
      </c>
      <c r="B32" s="11" t="s">
        <v>71</v>
      </c>
      <c r="C32" s="19">
        <f>AVERAGE(G32:M32)</f>
        <v>59.574999999999996</v>
      </c>
      <c r="D32" s="19">
        <v>59.574999999999996</v>
      </c>
      <c r="E32" s="20">
        <f>C32/D32</f>
        <v>1</v>
      </c>
      <c r="F32" s="14"/>
      <c r="G32" s="19">
        <v>46.99</v>
      </c>
      <c r="H32" s="19">
        <v>48.9</v>
      </c>
      <c r="I32" s="19">
        <v>46.56</v>
      </c>
      <c r="J32" s="19">
        <v>75</v>
      </c>
      <c r="K32" s="19"/>
      <c r="L32" s="21">
        <v>75</v>
      </c>
      <c r="M32" s="21">
        <v>65</v>
      </c>
      <c r="N32" s="13"/>
    </row>
    <row r="33" spans="1:19" s="3" customFormat="1" ht="47.25">
      <c r="A33" s="2">
        <v>26</v>
      </c>
      <c r="B33" s="11" t="s">
        <v>72</v>
      </c>
      <c r="C33" s="19" t="e">
        <f t="shared" ref="C33:C37" si="4">AVERAGE(G33:M33)</f>
        <v>#DIV/0!</v>
      </c>
      <c r="D33" s="19"/>
      <c r="E33" s="20" t="e">
        <f t="shared" ref="E33:E37" si="5">C33/D33</f>
        <v>#DIV/0!</v>
      </c>
      <c r="F33" s="14"/>
      <c r="G33" s="19"/>
      <c r="H33" s="19"/>
      <c r="I33" s="19"/>
      <c r="J33" s="19"/>
      <c r="K33" s="19"/>
      <c r="L33" s="21"/>
      <c r="M33" s="21"/>
      <c r="N33" s="13"/>
    </row>
    <row r="34" spans="1:19" s="3" customFormat="1" ht="26.25">
      <c r="A34" s="2">
        <v>27</v>
      </c>
      <c r="B34" s="11" t="s">
        <v>73</v>
      </c>
      <c r="C34" s="19">
        <f t="shared" si="4"/>
        <v>254.75</v>
      </c>
      <c r="D34" s="19"/>
      <c r="E34" s="20" t="e">
        <f t="shared" si="5"/>
        <v>#DIV/0!</v>
      </c>
      <c r="F34" s="14"/>
      <c r="G34" s="19"/>
      <c r="H34" s="19"/>
      <c r="I34" s="19"/>
      <c r="J34" s="36">
        <v>272</v>
      </c>
      <c r="K34" s="19"/>
      <c r="L34" s="21"/>
      <c r="M34" s="35">
        <v>237.5</v>
      </c>
      <c r="N34" s="13"/>
    </row>
    <row r="35" spans="1:19" s="3" customFormat="1" ht="26.25">
      <c r="A35" s="2">
        <v>28</v>
      </c>
      <c r="B35" s="11" t="s">
        <v>74</v>
      </c>
      <c r="C35" s="19">
        <f t="shared" si="4"/>
        <v>410</v>
      </c>
      <c r="D35" s="19"/>
      <c r="E35" s="20" t="e">
        <f t="shared" si="5"/>
        <v>#DIV/0!</v>
      </c>
      <c r="F35" s="14"/>
      <c r="G35" s="19"/>
      <c r="H35" s="19"/>
      <c r="I35" s="19"/>
      <c r="J35" s="36">
        <v>420</v>
      </c>
      <c r="K35" s="19"/>
      <c r="L35" s="21"/>
      <c r="M35" s="35">
        <v>400</v>
      </c>
      <c r="N35" s="13"/>
    </row>
    <row r="36" spans="1:19" s="3" customFormat="1" ht="26.25">
      <c r="A36" s="2">
        <v>29</v>
      </c>
      <c r="B36" s="11" t="s">
        <v>75</v>
      </c>
      <c r="C36" s="19">
        <f t="shared" si="4"/>
        <v>460</v>
      </c>
      <c r="D36" s="19"/>
      <c r="E36" s="20" t="e">
        <f t="shared" si="5"/>
        <v>#DIV/0!</v>
      </c>
      <c r="F36" s="14"/>
      <c r="G36" s="19"/>
      <c r="H36" s="19"/>
      <c r="I36" s="19"/>
      <c r="J36" s="36">
        <v>460</v>
      </c>
      <c r="K36" s="19"/>
      <c r="L36" s="21"/>
      <c r="M36" s="21"/>
      <c r="N36" s="13"/>
    </row>
    <row r="37" spans="1:19" s="3" customFormat="1" ht="26.25">
      <c r="A37" s="2">
        <v>30</v>
      </c>
      <c r="B37" s="11" t="s">
        <v>76</v>
      </c>
      <c r="C37" s="19">
        <f t="shared" si="4"/>
        <v>200</v>
      </c>
      <c r="D37" s="19"/>
      <c r="E37" s="20" t="e">
        <f t="shared" si="5"/>
        <v>#DIV/0!</v>
      </c>
      <c r="F37" s="14"/>
      <c r="G37" s="19"/>
      <c r="H37" s="19"/>
      <c r="I37" s="19"/>
      <c r="J37" s="36">
        <v>225</v>
      </c>
      <c r="K37" s="19"/>
      <c r="L37" s="21"/>
      <c r="M37" s="35">
        <v>175</v>
      </c>
      <c r="N37" s="13"/>
    </row>
    <row r="38" spans="1:19" ht="23.25" customHeight="1">
      <c r="A38" s="2">
        <v>31</v>
      </c>
      <c r="B38" s="7" t="s">
        <v>25</v>
      </c>
      <c r="C38" s="19">
        <f>AVERAGE(G38:M38)</f>
        <v>121.79833333333333</v>
      </c>
      <c r="D38" s="19">
        <v>120.96499999999999</v>
      </c>
      <c r="E38" s="42">
        <f>C38/D38</f>
        <v>1.0068890450405765</v>
      </c>
      <c r="F38" s="14" t="s">
        <v>87</v>
      </c>
      <c r="G38" s="19">
        <v>85.99</v>
      </c>
      <c r="H38" s="19">
        <v>99.9</v>
      </c>
      <c r="I38" s="19">
        <v>119.9</v>
      </c>
      <c r="J38" s="19">
        <v>140</v>
      </c>
      <c r="K38" s="19"/>
      <c r="L38" s="35">
        <v>145</v>
      </c>
      <c r="M38" s="21">
        <v>140</v>
      </c>
    </row>
    <row r="39" spans="1:19" s="3" customFormat="1" ht="26.25">
      <c r="A39" s="2">
        <v>32</v>
      </c>
      <c r="B39" s="7" t="s">
        <v>77</v>
      </c>
      <c r="C39" s="19">
        <f t="shared" ref="C39:C40" si="6">AVERAGE(G39:M39)</f>
        <v>147.5</v>
      </c>
      <c r="D39" s="19"/>
      <c r="E39" s="22" t="e">
        <f t="shared" ref="E39:E40" si="7">C39/D39</f>
        <v>#DIV/0!</v>
      </c>
      <c r="F39" s="14"/>
      <c r="G39" s="19"/>
      <c r="H39" s="19"/>
      <c r="I39" s="19"/>
      <c r="J39" s="36">
        <v>140</v>
      </c>
      <c r="K39" s="19"/>
      <c r="L39" s="21"/>
      <c r="M39" s="35">
        <v>155</v>
      </c>
      <c r="N39" s="13"/>
    </row>
    <row r="40" spans="1:19" ht="26.25">
      <c r="A40" s="2">
        <v>33</v>
      </c>
      <c r="B40" s="7" t="s">
        <v>78</v>
      </c>
      <c r="C40" s="19">
        <f t="shared" si="6"/>
        <v>235</v>
      </c>
      <c r="D40" s="29"/>
      <c r="E40" s="22" t="e">
        <f t="shared" si="7"/>
        <v>#DIV/0!</v>
      </c>
      <c r="F40" s="37"/>
      <c r="G40" s="19"/>
      <c r="H40" s="19"/>
      <c r="I40" s="19"/>
      <c r="J40" s="36">
        <v>220</v>
      </c>
      <c r="K40" s="19"/>
      <c r="L40" s="19"/>
      <c r="M40" s="35">
        <v>250</v>
      </c>
    </row>
    <row r="41" spans="1:19" s="6" customFormat="1" ht="26.25">
      <c r="A41" s="2">
        <v>34</v>
      </c>
      <c r="B41" s="7" t="s">
        <v>21</v>
      </c>
      <c r="C41" s="19">
        <f t="shared" ref="C41:C54" si="8">AVERAGE(G41:M41)</f>
        <v>33.464999999999996</v>
      </c>
      <c r="D41" s="19">
        <v>33.464999999999996</v>
      </c>
      <c r="E41" s="20">
        <f t="shared" ref="E41:E50" si="9">C41/D41</f>
        <v>1</v>
      </c>
      <c r="F41" s="8"/>
      <c r="G41" s="19">
        <v>20.99</v>
      </c>
      <c r="H41" s="19">
        <v>29.9</v>
      </c>
      <c r="I41" s="19">
        <v>39.9</v>
      </c>
      <c r="J41" s="19">
        <v>40</v>
      </c>
      <c r="K41" s="19"/>
      <c r="L41" s="21">
        <v>35</v>
      </c>
      <c r="M41" s="21">
        <v>35</v>
      </c>
      <c r="N41" s="8"/>
    </row>
    <row r="42" spans="1:19" s="6" customFormat="1" ht="47.25" customHeight="1">
      <c r="A42" s="2">
        <v>35</v>
      </c>
      <c r="B42" s="7" t="s">
        <v>22</v>
      </c>
      <c r="C42" s="19">
        <f t="shared" si="8"/>
        <v>33.733333333333334</v>
      </c>
      <c r="D42" s="19">
        <v>33.9</v>
      </c>
      <c r="E42" s="40">
        <f t="shared" si="9"/>
        <v>0.99508357915437573</v>
      </c>
      <c r="F42" s="14" t="s">
        <v>90</v>
      </c>
      <c r="G42" s="19">
        <v>27</v>
      </c>
      <c r="H42" s="19">
        <v>19.899999999999999</v>
      </c>
      <c r="I42" s="36">
        <v>37.5</v>
      </c>
      <c r="J42" s="19">
        <v>48</v>
      </c>
      <c r="K42" s="19"/>
      <c r="L42" s="35">
        <v>35</v>
      </c>
      <c r="M42" s="21">
        <v>35</v>
      </c>
      <c r="N42" s="8"/>
    </row>
    <row r="43" spans="1:19" s="6" customFormat="1" ht="26.25">
      <c r="A43" s="2">
        <v>36</v>
      </c>
      <c r="B43" s="7" t="s">
        <v>23</v>
      </c>
      <c r="C43" s="19">
        <f t="shared" si="8"/>
        <v>51.298333333333325</v>
      </c>
      <c r="D43" s="19">
        <v>51.298333333333325</v>
      </c>
      <c r="E43" s="22">
        <f t="shared" si="9"/>
        <v>1</v>
      </c>
      <c r="F43" s="14"/>
      <c r="G43" s="19">
        <v>49.99</v>
      </c>
      <c r="H43" s="19">
        <v>49.9</v>
      </c>
      <c r="I43" s="19">
        <v>39.9</v>
      </c>
      <c r="J43" s="19">
        <v>58</v>
      </c>
      <c r="K43" s="19"/>
      <c r="L43" s="21">
        <v>55</v>
      </c>
      <c r="M43" s="21">
        <v>55</v>
      </c>
      <c r="N43" s="8"/>
    </row>
    <row r="44" spans="1:19" s="6" customFormat="1" ht="27" customHeight="1">
      <c r="A44" s="2">
        <v>37</v>
      </c>
      <c r="B44" s="7" t="s">
        <v>24</v>
      </c>
      <c r="C44" s="19">
        <f t="shared" si="8"/>
        <v>50.464999999999996</v>
      </c>
      <c r="D44" s="19">
        <v>44.631666666666661</v>
      </c>
      <c r="E44" s="40">
        <f t="shared" si="9"/>
        <v>1.1306994286567833</v>
      </c>
      <c r="F44" s="14" t="s">
        <v>87</v>
      </c>
      <c r="G44" s="19">
        <v>39.99</v>
      </c>
      <c r="H44" s="19">
        <v>59.9</v>
      </c>
      <c r="I44" s="19">
        <v>29.9</v>
      </c>
      <c r="J44" s="19">
        <v>48</v>
      </c>
      <c r="K44" s="19"/>
      <c r="L44" s="35">
        <v>90</v>
      </c>
      <c r="M44" s="21">
        <v>35</v>
      </c>
      <c r="N44" s="8"/>
    </row>
    <row r="45" spans="1:19" ht="26.25">
      <c r="A45" s="2">
        <v>38</v>
      </c>
      <c r="B45" s="7" t="s">
        <v>32</v>
      </c>
      <c r="C45" s="19">
        <f t="shared" si="8"/>
        <v>2.3983333333333334</v>
      </c>
      <c r="D45" s="19">
        <v>2.3983333333333334</v>
      </c>
      <c r="E45" s="24">
        <f t="shared" si="9"/>
        <v>1</v>
      </c>
      <c r="F45" s="14"/>
      <c r="G45" s="19">
        <v>1.99</v>
      </c>
      <c r="H45" s="19">
        <v>4.9000000000000004</v>
      </c>
      <c r="I45" s="19">
        <v>2</v>
      </c>
      <c r="J45" s="19">
        <v>2</v>
      </c>
      <c r="K45" s="19"/>
      <c r="L45" s="19">
        <v>1.5</v>
      </c>
      <c r="M45" s="19">
        <v>2</v>
      </c>
      <c r="O45" s="4"/>
      <c r="P45" s="4"/>
      <c r="Q45" s="4"/>
      <c r="R45" s="4"/>
      <c r="S45" s="4"/>
    </row>
    <row r="46" spans="1:19" ht="26.25">
      <c r="A46" s="2">
        <v>39</v>
      </c>
      <c r="B46" s="7" t="s">
        <v>29</v>
      </c>
      <c r="C46" s="19">
        <f t="shared" si="8"/>
        <v>27.78</v>
      </c>
      <c r="D46" s="19">
        <v>27.78</v>
      </c>
      <c r="E46" s="24">
        <f t="shared" si="9"/>
        <v>1</v>
      </c>
      <c r="F46" s="14"/>
      <c r="G46" s="19">
        <v>25.32</v>
      </c>
      <c r="H46" s="19">
        <v>39.9</v>
      </c>
      <c r="I46" s="19">
        <v>15.9</v>
      </c>
      <c r="J46" s="19">
        <v>30</v>
      </c>
      <c r="K46" s="19"/>
      <c r="L46" s="19"/>
      <c r="M46" s="19"/>
    </row>
    <row r="47" spans="1:19" ht="26.25">
      <c r="A47" s="2">
        <v>40</v>
      </c>
      <c r="B47" s="7" t="s">
        <v>31</v>
      </c>
      <c r="C47" s="19">
        <f t="shared" si="8"/>
        <v>131.04583333333335</v>
      </c>
      <c r="D47" s="19">
        <v>131.04583333333335</v>
      </c>
      <c r="E47" s="24">
        <f t="shared" si="9"/>
        <v>1</v>
      </c>
      <c r="F47" s="14"/>
      <c r="G47" s="19">
        <v>164.48333333333335</v>
      </c>
      <c r="H47" s="19">
        <v>99.749999999999986</v>
      </c>
      <c r="I47" s="19">
        <v>139.94999999999999</v>
      </c>
      <c r="J47" s="19">
        <v>120</v>
      </c>
      <c r="K47" s="19"/>
      <c r="L47" s="19"/>
      <c r="M47" s="19"/>
    </row>
    <row r="48" spans="1:19" ht="26.25">
      <c r="A48" s="2">
        <v>41</v>
      </c>
      <c r="B48" s="7" t="s">
        <v>28</v>
      </c>
      <c r="C48" s="19">
        <f t="shared" si="8"/>
        <v>37.760555555555555</v>
      </c>
      <c r="D48" s="19">
        <v>37.760555555555555</v>
      </c>
      <c r="E48" s="24">
        <f t="shared" si="9"/>
        <v>1</v>
      </c>
      <c r="F48" s="14"/>
      <c r="G48" s="19">
        <v>67.87</v>
      </c>
      <c r="H48" s="19">
        <v>33.222222222222221</v>
      </c>
      <c r="I48" s="19">
        <v>24.95</v>
      </c>
      <c r="J48" s="19">
        <v>25</v>
      </c>
      <c r="K48" s="19"/>
      <c r="L48" s="19"/>
      <c r="M48" s="19"/>
    </row>
    <row r="49" spans="1:19" ht="33" customHeight="1">
      <c r="A49" s="2">
        <v>42</v>
      </c>
      <c r="B49" s="7" t="s">
        <v>79</v>
      </c>
      <c r="C49" s="19">
        <f t="shared" si="8"/>
        <v>97.523333333333341</v>
      </c>
      <c r="D49" s="19">
        <v>73.142500000000013</v>
      </c>
      <c r="E49" s="41">
        <f t="shared" si="9"/>
        <v>1.3333333333333333</v>
      </c>
      <c r="F49" s="14" t="s">
        <v>60</v>
      </c>
      <c r="G49" s="36">
        <f>53.99/75*100</f>
        <v>71.986666666666665</v>
      </c>
      <c r="H49" s="36">
        <f>69.9/75*100</f>
        <v>93.2</v>
      </c>
      <c r="I49" s="36">
        <f>59.93/75*100</f>
        <v>79.906666666666666</v>
      </c>
      <c r="J49" s="36">
        <f>108.75/75*100</f>
        <v>145</v>
      </c>
      <c r="K49" s="19"/>
      <c r="L49" s="19"/>
      <c r="M49" s="19"/>
    </row>
    <row r="50" spans="1:19" ht="26.25">
      <c r="A50" s="2">
        <v>43</v>
      </c>
      <c r="B50" s="7" t="s">
        <v>30</v>
      </c>
      <c r="C50" s="19">
        <f t="shared" si="8"/>
        <v>60.747500000000002</v>
      </c>
      <c r="D50" s="19">
        <v>60.747500000000002</v>
      </c>
      <c r="E50" s="24">
        <f t="shared" si="9"/>
        <v>1</v>
      </c>
      <c r="F50" s="14"/>
      <c r="G50" s="19">
        <v>76.09</v>
      </c>
      <c r="H50" s="19">
        <v>49.9</v>
      </c>
      <c r="I50" s="19">
        <v>42</v>
      </c>
      <c r="J50" s="19">
        <v>75</v>
      </c>
      <c r="K50" s="19"/>
      <c r="L50" s="19"/>
      <c r="M50" s="19"/>
    </row>
    <row r="51" spans="1:19" ht="26.25">
      <c r="A51" s="2">
        <v>44</v>
      </c>
      <c r="B51" s="7" t="s">
        <v>80</v>
      </c>
      <c r="C51" s="19" t="e">
        <f t="shared" si="8"/>
        <v>#DIV/0!</v>
      </c>
      <c r="D51" s="19"/>
      <c r="E51" s="24"/>
      <c r="F51" s="14"/>
      <c r="G51" s="19"/>
      <c r="H51" s="19"/>
      <c r="I51" s="19"/>
      <c r="J51" s="19"/>
      <c r="K51" s="19"/>
      <c r="L51" s="19"/>
      <c r="M51" s="19"/>
      <c r="O51" s="4"/>
      <c r="P51" s="4"/>
      <c r="Q51" s="4"/>
      <c r="R51" s="4"/>
      <c r="S51" s="4"/>
    </row>
    <row r="52" spans="1:19" ht="26.25" customHeight="1">
      <c r="A52" s="2">
        <v>45</v>
      </c>
      <c r="B52" s="7" t="s">
        <v>35</v>
      </c>
      <c r="C52" s="19">
        <f t="shared" si="8"/>
        <v>12.8675</v>
      </c>
      <c r="D52" s="19">
        <v>12.8675</v>
      </c>
      <c r="E52" s="24">
        <f>C52/D52</f>
        <v>1</v>
      </c>
      <c r="F52" s="14"/>
      <c r="G52" s="19">
        <v>8.99</v>
      </c>
      <c r="H52" s="19">
        <v>12.48</v>
      </c>
      <c r="I52" s="19">
        <v>8</v>
      </c>
      <c r="J52" s="19">
        <v>22</v>
      </c>
      <c r="K52" s="19"/>
      <c r="L52" s="19"/>
      <c r="M52" s="19"/>
    </row>
    <row r="53" spans="1:19" ht="48" customHeight="1">
      <c r="A53" s="2">
        <v>46</v>
      </c>
      <c r="B53" s="7" t="s">
        <v>81</v>
      </c>
      <c r="C53" s="19">
        <f t="shared" si="8"/>
        <v>16.363333333333333</v>
      </c>
      <c r="D53" s="19">
        <v>16.363333333333333</v>
      </c>
      <c r="E53" s="24">
        <f>C53/D53</f>
        <v>1</v>
      </c>
      <c r="F53" s="14"/>
      <c r="G53" s="19">
        <v>12.64</v>
      </c>
      <c r="H53" s="19">
        <v>19.95</v>
      </c>
      <c r="I53" s="19">
        <v>16.5</v>
      </c>
      <c r="J53" s="19"/>
      <c r="K53" s="19"/>
      <c r="L53" s="19"/>
      <c r="M53" s="19"/>
    </row>
    <row r="54" spans="1:19" ht="32.25" customHeight="1">
      <c r="A54" s="2">
        <v>47</v>
      </c>
      <c r="B54" s="7" t="s">
        <v>82</v>
      </c>
      <c r="C54" s="19">
        <f t="shared" si="8"/>
        <v>901.26714285714297</v>
      </c>
      <c r="D54" s="19">
        <v>901.26714285714297</v>
      </c>
      <c r="E54" s="20">
        <f>C54/D54</f>
        <v>1</v>
      </c>
      <c r="F54" s="14"/>
      <c r="G54" s="19">
        <v>1162.48</v>
      </c>
      <c r="H54" s="19">
        <v>542.57142857142867</v>
      </c>
      <c r="I54" s="19">
        <v>998.75</v>
      </c>
      <c r="J54" s="19"/>
      <c r="K54" s="19"/>
      <c r="L54" s="21"/>
      <c r="M54" s="21"/>
    </row>
    <row r="55" spans="1:19" ht="26.25">
      <c r="A55" s="2">
        <v>48</v>
      </c>
      <c r="B55" s="7" t="s">
        <v>83</v>
      </c>
      <c r="C55" s="19" t="e">
        <f t="shared" ref="C55:C57" si="10">AVERAGE(G55:M55)</f>
        <v>#DIV/0!</v>
      </c>
      <c r="D55" s="19"/>
      <c r="E55" s="20" t="e">
        <f t="shared" ref="E55:E57" si="11">C55/D55</f>
        <v>#DIV/0!</v>
      </c>
      <c r="F55" s="14"/>
      <c r="G55" s="19"/>
      <c r="H55" s="19"/>
      <c r="I55" s="19"/>
      <c r="J55" s="19"/>
      <c r="K55" s="19"/>
      <c r="L55" s="19"/>
      <c r="M55" s="19"/>
      <c r="O55" s="4"/>
      <c r="P55" s="4"/>
      <c r="Q55" s="4"/>
      <c r="R55" s="4"/>
      <c r="S55" s="4"/>
    </row>
    <row r="56" spans="1:19" ht="26.25">
      <c r="A56" s="2">
        <v>49</v>
      </c>
      <c r="B56" s="7" t="s">
        <v>84</v>
      </c>
      <c r="C56" s="19" t="e">
        <f t="shared" si="10"/>
        <v>#DIV/0!</v>
      </c>
      <c r="D56" s="19"/>
      <c r="E56" s="20" t="e">
        <f t="shared" si="11"/>
        <v>#DIV/0!</v>
      </c>
      <c r="F56" s="14"/>
      <c r="G56" s="19"/>
      <c r="H56" s="19"/>
      <c r="I56" s="19"/>
      <c r="J56" s="19"/>
      <c r="K56" s="19"/>
      <c r="L56" s="19"/>
      <c r="M56" s="19"/>
      <c r="O56" s="4"/>
      <c r="P56" s="4"/>
      <c r="Q56" s="4"/>
      <c r="R56" s="4"/>
      <c r="S56" s="4"/>
    </row>
    <row r="57" spans="1:19" ht="46.5">
      <c r="A57" s="2">
        <v>50</v>
      </c>
      <c r="B57" s="7" t="s">
        <v>85</v>
      </c>
      <c r="C57" s="19" t="e">
        <f t="shared" si="10"/>
        <v>#DIV/0!</v>
      </c>
      <c r="D57" s="19"/>
      <c r="E57" s="20" t="e">
        <f t="shared" si="11"/>
        <v>#DIV/0!</v>
      </c>
      <c r="F57" s="14"/>
      <c r="G57" s="19"/>
      <c r="H57" s="19"/>
      <c r="I57" s="19"/>
      <c r="J57" s="19"/>
      <c r="K57" s="19"/>
      <c r="L57" s="19"/>
      <c r="M57" s="19"/>
      <c r="O57" s="4"/>
      <c r="P57" s="4"/>
      <c r="Q57" s="4"/>
      <c r="R57" s="4"/>
      <c r="S57" s="4"/>
    </row>
    <row r="58" spans="1:19" ht="24" customHeight="1">
      <c r="A58" s="2">
        <v>51</v>
      </c>
      <c r="B58" s="38" t="s">
        <v>58</v>
      </c>
      <c r="C58" s="19" t="e">
        <f t="shared" ref="C58:C64" si="12">AVERAGE(G58:M58)</f>
        <v>#DIV/0!</v>
      </c>
      <c r="D58" s="19" t="e">
        <v>#DIV/0!</v>
      </c>
      <c r="E58" s="24" t="e">
        <f t="shared" ref="E58:E64" si="13">C58/D58</f>
        <v>#DIV/0!</v>
      </c>
      <c r="F58" s="23"/>
      <c r="G58" s="19"/>
      <c r="H58" s="19"/>
      <c r="I58" s="19"/>
      <c r="J58" s="19"/>
      <c r="K58" s="19"/>
      <c r="L58" s="19"/>
      <c r="M58" s="19"/>
    </row>
    <row r="59" spans="1:19" ht="24.75" customHeight="1">
      <c r="A59" s="2">
        <v>52</v>
      </c>
      <c r="B59" s="7" t="s">
        <v>36</v>
      </c>
      <c r="C59" s="19">
        <f t="shared" si="12"/>
        <v>154.92909090909092</v>
      </c>
      <c r="D59" s="19">
        <v>154.92909090909092</v>
      </c>
      <c r="E59" s="24">
        <f t="shared" si="13"/>
        <v>1</v>
      </c>
      <c r="F59" s="14"/>
      <c r="G59" s="19">
        <v>175.99</v>
      </c>
      <c r="H59" s="19">
        <v>181.72727272727272</v>
      </c>
      <c r="I59" s="19">
        <v>107.07</v>
      </c>
      <c r="J59" s="19"/>
      <c r="K59" s="19"/>
      <c r="L59" s="19"/>
      <c r="M59" s="19"/>
      <c r="O59" s="4"/>
      <c r="P59" s="4"/>
      <c r="Q59" s="4"/>
      <c r="R59" s="4"/>
      <c r="S59" s="4"/>
    </row>
    <row r="60" spans="1:19" ht="26.25">
      <c r="A60" s="2">
        <v>53</v>
      </c>
      <c r="B60" s="7" t="s">
        <v>4</v>
      </c>
      <c r="C60" s="19">
        <f t="shared" si="12"/>
        <v>243.89493177387916</v>
      </c>
      <c r="D60" s="19">
        <v>243.89493177387916</v>
      </c>
      <c r="E60" s="20">
        <f t="shared" si="13"/>
        <v>1</v>
      </c>
      <c r="F60" s="14"/>
      <c r="G60" s="19">
        <v>207.86</v>
      </c>
      <c r="H60" s="19">
        <v>249.72222222222226</v>
      </c>
      <c r="I60" s="19">
        <v>286.83999999999997</v>
      </c>
      <c r="J60" s="19">
        <v>315.78947368421052</v>
      </c>
      <c r="K60" s="19"/>
      <c r="L60" s="21">
        <v>140</v>
      </c>
      <c r="M60" s="21">
        <v>263.15789473684208</v>
      </c>
    </row>
    <row r="61" spans="1:19" s="3" customFormat="1" ht="26.25">
      <c r="A61" s="2">
        <v>54</v>
      </c>
      <c r="B61" s="11" t="s">
        <v>5</v>
      </c>
      <c r="C61" s="19">
        <f t="shared" si="12"/>
        <v>575.32333333333338</v>
      </c>
      <c r="D61" s="19">
        <v>575.32333333333338</v>
      </c>
      <c r="E61" s="20">
        <f t="shared" si="13"/>
        <v>1</v>
      </c>
      <c r="F61" s="14"/>
      <c r="G61" s="19">
        <v>693.3</v>
      </c>
      <c r="H61" s="19">
        <v>533</v>
      </c>
      <c r="I61" s="19">
        <v>499.67</v>
      </c>
      <c r="J61" s="19"/>
      <c r="K61" s="19"/>
      <c r="L61" s="21"/>
      <c r="M61" s="21"/>
      <c r="N61" s="13"/>
    </row>
    <row r="62" spans="1:19" ht="26.25">
      <c r="A62" s="2">
        <v>55</v>
      </c>
      <c r="B62" s="7" t="s">
        <v>86</v>
      </c>
      <c r="C62" s="19">
        <f t="shared" si="12"/>
        <v>148.47957142857143</v>
      </c>
      <c r="D62" s="19">
        <v>424.2273469387755</v>
      </c>
      <c r="E62" s="40">
        <f t="shared" si="13"/>
        <v>0.35000000000000003</v>
      </c>
      <c r="F62" s="14" t="s">
        <v>61</v>
      </c>
      <c r="G62" s="36">
        <f>503.96*0.35</f>
        <v>176.386</v>
      </c>
      <c r="H62" s="36">
        <f>319.6*0.35</f>
        <v>111.86</v>
      </c>
      <c r="I62" s="36">
        <f>519.6*0.35</f>
        <v>181.85999999999999</v>
      </c>
      <c r="J62" s="36">
        <f>352*0.35</f>
        <v>123.19999999999999</v>
      </c>
      <c r="K62" s="19"/>
      <c r="L62" s="21">
        <f>340*0.35</f>
        <v>118.99999999999999</v>
      </c>
      <c r="M62" s="21">
        <f>510.204081632653*0.35</f>
        <v>178.57142857142856</v>
      </c>
    </row>
    <row r="63" spans="1:19" ht="26.25">
      <c r="A63" s="2">
        <v>56</v>
      </c>
      <c r="B63" s="7" t="s">
        <v>6</v>
      </c>
      <c r="C63" s="19">
        <f t="shared" si="12"/>
        <v>47.631666666666661</v>
      </c>
      <c r="D63" s="19">
        <v>47.631666666666661</v>
      </c>
      <c r="E63" s="20">
        <f t="shared" si="13"/>
        <v>1</v>
      </c>
      <c r="F63" s="14"/>
      <c r="G63" s="19">
        <v>34.99</v>
      </c>
      <c r="H63" s="19">
        <v>44.9</v>
      </c>
      <c r="I63" s="19">
        <v>40.9</v>
      </c>
      <c r="J63" s="19">
        <v>55</v>
      </c>
      <c r="K63" s="19"/>
      <c r="L63" s="21">
        <v>55</v>
      </c>
      <c r="M63" s="21">
        <v>55</v>
      </c>
    </row>
    <row r="64" spans="1:19" ht="26.25">
      <c r="A64" s="2">
        <v>57</v>
      </c>
      <c r="B64" s="7" t="s">
        <v>7</v>
      </c>
      <c r="C64" s="19">
        <f t="shared" si="12"/>
        <v>59.464999999999996</v>
      </c>
      <c r="D64" s="19">
        <v>59.464999999999996</v>
      </c>
      <c r="E64" s="22">
        <f t="shared" si="13"/>
        <v>1</v>
      </c>
      <c r="F64" s="14"/>
      <c r="G64" s="19">
        <v>59.99</v>
      </c>
      <c r="H64" s="26">
        <v>59.9</v>
      </c>
      <c r="I64" s="19">
        <v>36.9</v>
      </c>
      <c r="J64" s="19">
        <v>80</v>
      </c>
      <c r="K64" s="19"/>
      <c r="L64" s="21">
        <v>70</v>
      </c>
      <c r="M64" s="21">
        <v>50</v>
      </c>
    </row>
    <row r="65" spans="1:19" ht="26.25">
      <c r="A65" s="2">
        <v>58</v>
      </c>
      <c r="B65" s="7" t="s">
        <v>18</v>
      </c>
      <c r="C65" s="19">
        <f t="shared" ref="C65" si="14">AVERAGE(G65:M65)</f>
        <v>42.55</v>
      </c>
      <c r="D65" s="19">
        <v>42.55</v>
      </c>
      <c r="E65" s="20">
        <f t="shared" ref="E65" si="15">C65/D65</f>
        <v>1</v>
      </c>
      <c r="F65" s="14"/>
      <c r="G65" s="19">
        <v>30.54</v>
      </c>
      <c r="H65" s="19">
        <v>74.88</v>
      </c>
      <c r="I65" s="19">
        <v>28.63</v>
      </c>
      <c r="J65" s="19">
        <v>56.25</v>
      </c>
      <c r="K65" s="19"/>
      <c r="L65" s="21">
        <v>40</v>
      </c>
      <c r="M65" s="21">
        <v>25</v>
      </c>
    </row>
    <row r="66" spans="1:19" ht="30.75" customHeight="1">
      <c r="A66" s="2">
        <v>59</v>
      </c>
      <c r="B66" s="39" t="s">
        <v>26</v>
      </c>
      <c r="C66" s="19" t="e">
        <f t="shared" ref="C66:C71" si="16">AVERAGE(G66:M66)</f>
        <v>#DIV/0!</v>
      </c>
      <c r="D66" s="19" t="e">
        <v>#DIV/0!</v>
      </c>
      <c r="E66" s="24" t="e">
        <f t="shared" ref="E66:E71" si="17">C66/D66</f>
        <v>#DIV/0!</v>
      </c>
      <c r="F66" s="23"/>
      <c r="G66" s="25"/>
      <c r="H66" s="25"/>
      <c r="I66" s="25"/>
      <c r="J66" s="25"/>
      <c r="K66" s="25"/>
      <c r="L66" s="25"/>
      <c r="M66" s="25"/>
    </row>
    <row r="67" spans="1:19" ht="26.25">
      <c r="A67" s="2">
        <v>60</v>
      </c>
      <c r="B67" s="7" t="s">
        <v>27</v>
      </c>
      <c r="C67" s="19">
        <f t="shared" si="16"/>
        <v>123.37666666666667</v>
      </c>
      <c r="D67" s="19">
        <v>123.37666666666667</v>
      </c>
      <c r="E67" s="24">
        <f t="shared" si="17"/>
        <v>1</v>
      </c>
      <c r="F67" s="14"/>
      <c r="G67" s="21"/>
      <c r="H67" s="21">
        <v>107.07</v>
      </c>
      <c r="I67" s="21">
        <v>169</v>
      </c>
      <c r="J67" s="21"/>
      <c r="K67" s="21">
        <v>94.06</v>
      </c>
      <c r="L67" s="21"/>
      <c r="M67" s="21"/>
    </row>
    <row r="68" spans="1:19" ht="26.25">
      <c r="A68" s="2">
        <v>61</v>
      </c>
      <c r="B68" s="7" t="s">
        <v>34</v>
      </c>
      <c r="C68" s="19">
        <f t="shared" si="16"/>
        <v>59.811666666666667</v>
      </c>
      <c r="D68" s="19">
        <v>59.811666666666667</v>
      </c>
      <c r="E68" s="24">
        <f t="shared" si="17"/>
        <v>1</v>
      </c>
      <c r="F68" s="14"/>
      <c r="G68" s="21">
        <v>55.16</v>
      </c>
      <c r="H68" s="21">
        <v>74.916666666666671</v>
      </c>
      <c r="I68" s="21">
        <v>39.17</v>
      </c>
      <c r="J68" s="21">
        <v>70</v>
      </c>
      <c r="K68" s="21"/>
      <c r="L68" s="21"/>
      <c r="M68" s="21"/>
    </row>
    <row r="69" spans="1:19" ht="26.25">
      <c r="A69" s="2">
        <v>62</v>
      </c>
      <c r="B69" s="7" t="s">
        <v>37</v>
      </c>
      <c r="C69" s="19">
        <f t="shared" si="16"/>
        <v>23.466666666666669</v>
      </c>
      <c r="D69" s="19">
        <v>23.466666666666669</v>
      </c>
      <c r="E69" s="24">
        <f t="shared" si="17"/>
        <v>1</v>
      </c>
      <c r="F69" s="14"/>
      <c r="G69" s="21">
        <v>22.5</v>
      </c>
      <c r="H69" s="21">
        <v>39.9</v>
      </c>
      <c r="I69" s="21">
        <v>8</v>
      </c>
      <c r="J69" s="21"/>
      <c r="K69" s="21"/>
      <c r="L69" s="21"/>
      <c r="M69" s="21"/>
    </row>
    <row r="70" spans="1:19" ht="27" customHeight="1">
      <c r="A70" s="2">
        <v>63</v>
      </c>
      <c r="B70" s="7" t="s">
        <v>33</v>
      </c>
      <c r="C70" s="19">
        <f t="shared" si="16"/>
        <v>15.72</v>
      </c>
      <c r="D70" s="19">
        <v>15.72</v>
      </c>
      <c r="E70" s="24">
        <f t="shared" si="17"/>
        <v>1</v>
      </c>
      <c r="F70" s="14"/>
      <c r="G70" s="19"/>
      <c r="H70" s="21">
        <v>15.72</v>
      </c>
      <c r="I70" s="21"/>
      <c r="J70" s="19"/>
      <c r="K70" s="21"/>
      <c r="L70" s="21"/>
      <c r="M70" s="21"/>
      <c r="O70" s="4"/>
      <c r="P70" s="4"/>
      <c r="Q70" s="4"/>
      <c r="R70" s="4"/>
      <c r="S70" s="4"/>
    </row>
    <row r="71" spans="1:19" ht="30" customHeight="1">
      <c r="A71" s="2">
        <v>64</v>
      </c>
      <c r="B71" s="38" t="s">
        <v>48</v>
      </c>
      <c r="C71" s="19">
        <f t="shared" si="16"/>
        <v>75.13</v>
      </c>
      <c r="D71" s="19">
        <v>75.13</v>
      </c>
      <c r="E71" s="24">
        <f t="shared" si="17"/>
        <v>1</v>
      </c>
      <c r="F71" s="14"/>
      <c r="G71" s="19">
        <v>82.99</v>
      </c>
      <c r="H71" s="19">
        <v>59.9</v>
      </c>
      <c r="I71" s="19">
        <v>82.5</v>
      </c>
      <c r="J71" s="19"/>
      <c r="K71" s="19"/>
      <c r="L71" s="19"/>
      <c r="M71" s="19"/>
    </row>
    <row r="72" spans="1:19" ht="28.5" customHeight="1">
      <c r="A72" s="2">
        <v>65</v>
      </c>
      <c r="B72" s="38" t="s">
        <v>47</v>
      </c>
      <c r="C72" s="19">
        <f t="shared" ref="C72:C74" si="18">AVERAGE(G72:M72)</f>
        <v>31.9</v>
      </c>
      <c r="D72" s="19">
        <v>31.9</v>
      </c>
      <c r="E72" s="24">
        <f t="shared" ref="E72:E74" si="19">C72/D72</f>
        <v>1</v>
      </c>
      <c r="F72" s="23"/>
      <c r="G72" s="19"/>
      <c r="H72" s="19"/>
      <c r="I72" s="19">
        <v>31.9</v>
      </c>
      <c r="J72" s="19"/>
      <c r="K72" s="19"/>
      <c r="L72" s="19"/>
      <c r="M72" s="19"/>
      <c r="O72" s="4"/>
      <c r="P72" s="4"/>
      <c r="Q72" s="4"/>
      <c r="R72" s="4"/>
      <c r="S72" s="4"/>
    </row>
    <row r="73" spans="1:19" ht="27.75" customHeight="1">
      <c r="A73" s="2">
        <v>66</v>
      </c>
      <c r="B73" s="38" t="s">
        <v>49</v>
      </c>
      <c r="C73" s="19">
        <f t="shared" si="18"/>
        <v>139.9</v>
      </c>
      <c r="D73" s="19">
        <v>139.9</v>
      </c>
      <c r="E73" s="24">
        <f t="shared" si="19"/>
        <v>1</v>
      </c>
      <c r="F73" s="23"/>
      <c r="G73" s="19"/>
      <c r="H73" s="19"/>
      <c r="I73" s="19">
        <v>139.9</v>
      </c>
      <c r="J73" s="19"/>
      <c r="K73" s="19"/>
      <c r="L73" s="19"/>
      <c r="M73" s="19"/>
      <c r="O73" s="4"/>
      <c r="P73" s="4"/>
      <c r="Q73" s="4"/>
      <c r="R73" s="4"/>
      <c r="S73" s="4"/>
    </row>
    <row r="74" spans="1:19" ht="28.5" customHeight="1">
      <c r="A74" s="2">
        <v>67</v>
      </c>
      <c r="B74" s="38" t="s">
        <v>46</v>
      </c>
      <c r="C74" s="19">
        <f t="shared" si="18"/>
        <v>90</v>
      </c>
      <c r="D74" s="19">
        <v>90</v>
      </c>
      <c r="E74" s="24">
        <f t="shared" si="19"/>
        <v>1</v>
      </c>
      <c r="F74" s="23"/>
      <c r="G74" s="21"/>
      <c r="H74" s="21"/>
      <c r="I74" s="21"/>
      <c r="J74" s="21"/>
      <c r="K74" s="27">
        <v>90</v>
      </c>
      <c r="L74" s="21"/>
      <c r="M74" s="21"/>
      <c r="O74" s="4"/>
      <c r="P74" s="4"/>
      <c r="Q74" s="4"/>
      <c r="R74" s="4"/>
      <c r="S74" s="4"/>
    </row>
  </sheetData>
  <mergeCells count="7">
    <mergeCell ref="E5:E6"/>
    <mergeCell ref="J5:K5"/>
    <mergeCell ref="F4:F6"/>
    <mergeCell ref="A5:A6"/>
    <mergeCell ref="B5:B6"/>
    <mergeCell ref="C5:C6"/>
    <mergeCell ref="D5:D6"/>
  </mergeCells>
  <pageMargins left="1.1811023622047245" right="0.39370078740157483" top="0.59055118110236227" bottom="0.39370078740157483" header="0.51181102362204722" footer="0.51181102362204722"/>
  <pageSetup paperSize="9" scale="2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16.05.20</vt:lpstr>
      <vt:lpstr>'16.05.20'!Область_печати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Раздорская Анна Николаевна</dc:creator>
  <cp:lastModifiedBy>lipovain</cp:lastModifiedBy>
  <cp:revision>5</cp:revision>
  <cp:lastPrinted>2020-05-15T15:44:07Z</cp:lastPrinted>
  <dcterms:created xsi:type="dcterms:W3CDTF">2020-02-26T18:00:37Z</dcterms:created>
  <dcterms:modified xsi:type="dcterms:W3CDTF">2020-05-15T15:44:10Z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