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январь-март 2013" sheetId="1" r:id="rId1"/>
    <sheet name="январь-июнь 2013" sheetId="2" r:id="rId2"/>
    <sheet name="январь-сентябрь 2013" sheetId="3" r:id="rId3"/>
    <sheet name="январь-декабрь 2013" sheetId="4" r:id="rId4"/>
  </sheets>
  <definedNames/>
  <calcPr fullCalcOnLoad="1"/>
</workbook>
</file>

<file path=xl/sharedStrings.xml><?xml version="1.0" encoding="utf-8"?>
<sst xmlns="http://schemas.openxmlformats.org/spreadsheetml/2006/main" count="155" uniqueCount="62">
  <si>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</si>
  <si>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</si>
  <si>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 xml:space="preserve">        Справочно</t>
  </si>
  <si>
    <t>№ п/п</t>
  </si>
  <si>
    <t>Наименование отрасли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</si>
  <si>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</si>
  <si>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</si>
  <si>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</si>
  <si>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</si>
  <si>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</si>
  <si>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</si>
  <si>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</si>
  <si>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</si>
  <si>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</si>
  <si>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</si>
  <si>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</si>
  <si>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</si>
  <si>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</si>
  <si>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</si>
  <si>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</si>
  <si>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</si>
  <si>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</si>
  <si>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</si>
  <si>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 xml:space="preserve">          предоставление персональных услуг</t>
  </si>
  <si>
    <t>ИТОГО по району</t>
  </si>
  <si>
    <t>тел 28-135</t>
  </si>
  <si>
    <t>Рыболовство  и рыбоводство</t>
  </si>
  <si>
    <t>нет данных</t>
  </si>
  <si>
    <t>среднемесячная з/пл за январь-март 2012г. (руб.)</t>
  </si>
  <si>
    <t>за январь-март 2013 года</t>
  </si>
  <si>
    <t>Исполнитель: главный специалист отдела социально-экономического анализа и прогнозирования</t>
  </si>
  <si>
    <t>Сытник Ольга Александровна</t>
  </si>
  <si>
    <t>среднесп. численн за январь-март 2013г.  (чел.)</t>
  </si>
  <si>
    <t>Фонд з/пл за январь-март 2013г. (тыс. руб.)</t>
  </si>
  <si>
    <t>среднемесячная з/пл за январь-март 2013г. (руб.)</t>
  </si>
  <si>
    <t>% 2013г к 2012г.</t>
  </si>
  <si>
    <t>Численность за январь-март 2012 г</t>
  </si>
  <si>
    <t>Фонд з/пл за январь-март 2012г.</t>
  </si>
  <si>
    <t>за январь-июнь 2013 года</t>
  </si>
  <si>
    <t>среднесп. численн за январь-июнь 2013г.  (чел.)</t>
  </si>
  <si>
    <t>Фонд з/пл за январь-июнь 2013г. (тыс. руб.)</t>
  </si>
  <si>
    <t>среднемесячная з/пл за январь-июнь 2013г. (руб.)</t>
  </si>
  <si>
    <t>среднемесячная з/пл за январь-июнь 2012г. (руб.)</t>
  </si>
  <si>
    <t>Численность за январь-июнь 2012 г</t>
  </si>
  <si>
    <t>Фонд з/пл за январь-июнь 2012г.</t>
  </si>
  <si>
    <t>за январь-сентябрь 2013 года</t>
  </si>
  <si>
    <t>среднесп. численн за январь-сентябрь 2013г.  (чел.)</t>
  </si>
  <si>
    <t>Фонд з/пл за январь-сентябрь 2013г. (тыс. руб.)</t>
  </si>
  <si>
    <t>среднемесячная з/пл за январь-сентябрь 2013г. (руб.)</t>
  </si>
  <si>
    <t>среднемесячная з/пл за январь-сентябрь 2012г. (руб.)</t>
  </si>
  <si>
    <t>Численность за январь-сентябрь 2012 г</t>
  </si>
  <si>
    <t>Фонд з/пл за январь-сентябрь 2012г.</t>
  </si>
  <si>
    <t xml:space="preserve">         растениеводство </t>
  </si>
  <si>
    <t>за январь-декабрь 2013 года</t>
  </si>
  <si>
    <t>среднесп. численн за январь-декабрь 2013г.  (чел.)</t>
  </si>
  <si>
    <t>Фонд з/пл за январь-декабрь 2013г. (тыс. руб.)</t>
  </si>
  <si>
    <t>среднемесячная з/пл за январь-декабрь 2013г. (руб.)</t>
  </si>
  <si>
    <t>среднемесячная з/пл за январь-декабрь 2012г. (руб.)</t>
  </si>
  <si>
    <t>Численность за январь-декабрь 2012 г</t>
  </si>
  <si>
    <t>Фонд з/пл за январь-декабрь 2012г.</t>
  </si>
  <si>
    <t xml:space="preserve">Исполнитель: </t>
  </si>
  <si>
    <t>Главный специалист отдела социально-экономического анализа, прогнозирования и обеспечения охраны труда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</si>
</sst>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28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7"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 wrapText="1"/>
    </xf>
    <xf numFmtId="180" fontId="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80" fontId="0" fillId="0" borderId="0" xfId="0" applyNumberFormat="1" applyFill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80" fontId="6" fillId="0" borderId="16" xfId="0" applyNumberFormat="1" applyFont="1" applyFill="1" applyBorder="1" applyAlignment="1">
      <alignment horizontal="right" vertical="center" wrapText="1"/>
    </xf>
    <xf numFmtId="182" fontId="5" fillId="0" borderId="20" xfId="0" applyNumberFormat="1" applyFont="1" applyFill="1" applyBorder="1" applyAlignment="1">
      <alignment/>
    </xf>
    <xf numFmtId="180" fontId="6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0" fontId="5" fillId="0" borderId="21" xfId="0" applyNumberFormat="1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top" wrapText="1"/>
    </xf>
    <xf numFmtId="180" fontId="5" fillId="0" borderId="24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top" wrapText="1"/>
    </xf>
    <xf numFmtId="180" fontId="6" fillId="0" borderId="11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 vertical="center" wrapText="1"/>
    </xf>
    <xf numFmtId="180" fontId="6" fillId="0" borderId="25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3" fontId="6" fillId="0" borderId="27" xfId="0" applyNumberFormat="1" applyFont="1" applyFill="1" applyBorder="1" applyAlignment="1">
      <alignment horizontal="right" vertical="center" wrapText="1"/>
    </xf>
    <xf numFmtId="180" fontId="6" fillId="0" borderId="27" xfId="0" applyNumberFormat="1" applyFont="1" applyFill="1" applyBorder="1" applyAlignment="1">
      <alignment horizontal="right" vertical="center" wrapText="1"/>
    </xf>
    <xf numFmtId="180" fontId="5" fillId="0" borderId="27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80" fontId="6" fillId="0" borderId="29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horizontal="right" vertical="center" wrapText="1"/>
    </xf>
    <xf numFmtId="180" fontId="5" fillId="0" borderId="25" xfId="0" applyNumberFormat="1" applyFont="1" applyFill="1" applyBorder="1" applyAlignment="1">
      <alignment horizontal="right" vertical="center" wrapText="1"/>
    </xf>
    <xf numFmtId="180" fontId="6" fillId="0" borderId="28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80" fontId="6" fillId="0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9" sqref="F19"/>
    </sheetView>
  </sheetViews>
  <sheetFormatPr defaultColWidth="9.140625" defaultRowHeight="12.75"/>
  <cols>
    <col min="1" max="1" width="3.5742187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8" width="14.421875" style="8" customWidth="1"/>
    <col min="9" max="9" width="13.8515625" style="8" customWidth="1"/>
    <col min="10" max="16384" width="9.140625" style="8" customWidth="1"/>
  </cols>
  <sheetData>
    <row r="1" spans="1:9" ht="16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6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</row>
    <row r="3" spans="1:9" ht="16.5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5.75" customHeight="1" thickBot="1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9" s="19" customFormat="1" ht="60.75" thickBot="1">
      <c r="A5" s="17" t="s">
        <v>3</v>
      </c>
      <c r="B5" s="17" t="s">
        <v>4</v>
      </c>
      <c r="C5" s="17" t="s">
        <v>32</v>
      </c>
      <c r="D5" s="17" t="s">
        <v>33</v>
      </c>
      <c r="E5" s="17" t="s">
        <v>34</v>
      </c>
      <c r="F5" s="17" t="s">
        <v>28</v>
      </c>
      <c r="G5" s="17" t="s">
        <v>35</v>
      </c>
      <c r="H5" s="18" t="s">
        <v>36</v>
      </c>
      <c r="I5" s="17" t="s">
        <v>37</v>
      </c>
    </row>
    <row r="6" spans="1:10" s="28" customFormat="1" ht="14.25">
      <c r="A6" s="26">
        <v>1</v>
      </c>
      <c r="B6" s="46" t="s">
        <v>5</v>
      </c>
      <c r="C6" s="43">
        <v>3</v>
      </c>
      <c r="D6" s="1">
        <v>337.3</v>
      </c>
      <c r="E6" s="25">
        <f>D6/C6/3*1000</f>
        <v>37477.77777777778</v>
      </c>
      <c r="F6" s="25">
        <f>I6/H6/3*1000</f>
        <v>45777.77777777778</v>
      </c>
      <c r="G6" s="1">
        <f aca="true" t="shared" si="0" ref="G6:G26">E6/F6*100</f>
        <v>81.86893203883496</v>
      </c>
      <c r="H6" s="21">
        <f>SUM(H7:H8)</f>
        <v>3</v>
      </c>
      <c r="I6" s="54">
        <v>412</v>
      </c>
      <c r="J6" s="27"/>
    </row>
    <row r="7" spans="1:10" s="28" customFormat="1" ht="14.25">
      <c r="A7" s="26"/>
      <c r="B7" s="46" t="s">
        <v>6</v>
      </c>
      <c r="C7" s="42">
        <v>3</v>
      </c>
      <c r="D7" s="25">
        <v>337.3</v>
      </c>
      <c r="E7" s="25">
        <f>D7/C7/3*1000</f>
        <v>37477.77777777778</v>
      </c>
      <c r="F7" s="25">
        <f>I7/H7/3*1000</f>
        <v>30855.555555555555</v>
      </c>
      <c r="G7" s="1">
        <f t="shared" si="0"/>
        <v>121.46200936262154</v>
      </c>
      <c r="H7" s="21">
        <v>3</v>
      </c>
      <c r="I7" s="39">
        <v>277.7</v>
      </c>
      <c r="J7" s="27"/>
    </row>
    <row r="8" spans="1:10" s="28" customFormat="1" ht="14.25">
      <c r="A8" s="26"/>
      <c r="B8" s="46" t="s">
        <v>7</v>
      </c>
      <c r="C8" s="42"/>
      <c r="D8" s="25"/>
      <c r="E8" s="25"/>
      <c r="F8" s="25"/>
      <c r="G8" s="1"/>
      <c r="H8" s="21"/>
      <c r="I8" s="39">
        <v>134.3</v>
      </c>
      <c r="J8" s="27"/>
    </row>
    <row r="9" spans="1:10" s="28" customFormat="1" ht="14.25">
      <c r="A9" s="29">
        <v>2</v>
      </c>
      <c r="B9" s="47" t="s">
        <v>26</v>
      </c>
      <c r="C9" s="81" t="s">
        <v>27</v>
      </c>
      <c r="D9" s="82"/>
      <c r="E9" s="82"/>
      <c r="F9" s="82"/>
      <c r="G9" s="82"/>
      <c r="H9" s="82"/>
      <c r="I9" s="83"/>
      <c r="J9" s="27"/>
    </row>
    <row r="10" spans="1:10" s="28" customFormat="1" ht="18.75" customHeight="1">
      <c r="A10" s="29">
        <v>3</v>
      </c>
      <c r="B10" s="47" t="s">
        <v>8</v>
      </c>
      <c r="C10" s="40">
        <f>SUM(C11,C12,C13)</f>
        <v>8843</v>
      </c>
      <c r="D10" s="49">
        <f>SUM(D11,D12,D13)</f>
        <v>1500114.7</v>
      </c>
      <c r="E10" s="25">
        <f>D10/C10/3*1000</f>
        <v>56546.221116514</v>
      </c>
      <c r="F10" s="49">
        <f>I10/H10/3*1000</f>
        <v>52777.99878760325</v>
      </c>
      <c r="G10" s="1">
        <f t="shared" si="0"/>
        <v>107.1397597776971</v>
      </c>
      <c r="H10" s="22">
        <f>SUM(H11:H13)</f>
        <v>8798</v>
      </c>
      <c r="I10" s="40">
        <f>SUM(I11,I12,I13)</f>
        <v>1393022.5</v>
      </c>
      <c r="J10" s="27"/>
    </row>
    <row r="11" spans="1:10" s="28" customFormat="1" ht="14.25">
      <c r="A11" s="29"/>
      <c r="B11" s="46" t="s">
        <v>9</v>
      </c>
      <c r="C11" s="42">
        <v>7864</v>
      </c>
      <c r="D11" s="25">
        <v>1379994.4</v>
      </c>
      <c r="E11" s="25">
        <v>58281.9</v>
      </c>
      <c r="F11" s="25">
        <v>55029.3</v>
      </c>
      <c r="G11" s="1">
        <f t="shared" si="0"/>
        <v>105.91066940702498</v>
      </c>
      <c r="H11" s="21">
        <v>7685</v>
      </c>
      <c r="I11" s="39">
        <v>1277930.9</v>
      </c>
      <c r="J11" s="27"/>
    </row>
    <row r="12" spans="1:10" s="28" customFormat="1" ht="14.25">
      <c r="A12" s="29"/>
      <c r="B12" s="46" t="s">
        <v>10</v>
      </c>
      <c r="C12" s="45">
        <v>264</v>
      </c>
      <c r="D12" s="50">
        <v>34167.3</v>
      </c>
      <c r="E12" s="25">
        <v>42945.6</v>
      </c>
      <c r="F12" s="25">
        <v>37102.2</v>
      </c>
      <c r="G12" s="1">
        <f t="shared" si="0"/>
        <v>115.74947038181026</v>
      </c>
      <c r="H12" s="21">
        <v>313</v>
      </c>
      <c r="I12" s="25">
        <v>34933.6</v>
      </c>
      <c r="J12" s="27"/>
    </row>
    <row r="13" spans="1:10" s="28" customFormat="1" ht="28.5">
      <c r="A13" s="26"/>
      <c r="B13" s="46" t="s">
        <v>11</v>
      </c>
      <c r="C13" s="42">
        <v>715</v>
      </c>
      <c r="D13" s="25">
        <v>85953</v>
      </c>
      <c r="E13" s="25">
        <v>38890.2</v>
      </c>
      <c r="F13" s="25">
        <v>32804.9</v>
      </c>
      <c r="G13" s="1">
        <f>E13/F13*100</f>
        <v>118.54997271749038</v>
      </c>
      <c r="H13" s="21">
        <v>800</v>
      </c>
      <c r="I13" s="25">
        <v>80158</v>
      </c>
      <c r="J13" s="27"/>
    </row>
    <row r="14" spans="1:10" s="28" customFormat="1" ht="14.25">
      <c r="A14" s="26">
        <v>4</v>
      </c>
      <c r="B14" s="46" t="s">
        <v>12</v>
      </c>
      <c r="C14" s="42">
        <v>2106</v>
      </c>
      <c r="D14" s="45">
        <v>390359.7</v>
      </c>
      <c r="E14" s="25">
        <v>61019.4</v>
      </c>
      <c r="F14" s="25">
        <v>55461.3</v>
      </c>
      <c r="G14" s="1">
        <f t="shared" si="0"/>
        <v>110.02158261706812</v>
      </c>
      <c r="H14" s="21">
        <v>1400</v>
      </c>
      <c r="I14" s="25">
        <v>237170.1</v>
      </c>
      <c r="J14" s="27"/>
    </row>
    <row r="15" spans="1:10" s="28" customFormat="1" ht="14.25">
      <c r="A15" s="26">
        <v>5</v>
      </c>
      <c r="B15" s="46" t="s">
        <v>13</v>
      </c>
      <c r="C15" s="42">
        <v>57</v>
      </c>
      <c r="D15" s="25">
        <v>4693.9</v>
      </c>
      <c r="E15" s="25">
        <v>25837.4</v>
      </c>
      <c r="F15" s="25">
        <v>31969.6</v>
      </c>
      <c r="G15" s="1">
        <f t="shared" si="0"/>
        <v>80.81865272008409</v>
      </c>
      <c r="H15" s="21">
        <v>45</v>
      </c>
      <c r="I15" s="39">
        <v>4805.3</v>
      </c>
      <c r="J15" s="27"/>
    </row>
    <row r="16" spans="1:10" s="28" customFormat="1" ht="14.25">
      <c r="A16" s="26">
        <v>6</v>
      </c>
      <c r="B16" s="46" t="s">
        <v>14</v>
      </c>
      <c r="C16" s="42">
        <v>144</v>
      </c>
      <c r="D16" s="25">
        <v>15988.8</v>
      </c>
      <c r="E16" s="25">
        <v>36660.6</v>
      </c>
      <c r="F16" s="25">
        <v>38417.1</v>
      </c>
      <c r="G16" s="1">
        <f t="shared" si="0"/>
        <v>95.42781730010854</v>
      </c>
      <c r="H16" s="21">
        <v>123</v>
      </c>
      <c r="I16" s="39">
        <v>14206.8</v>
      </c>
      <c r="J16" s="27"/>
    </row>
    <row r="17" spans="1:10" s="28" customFormat="1" ht="14.25">
      <c r="A17" s="26">
        <v>7</v>
      </c>
      <c r="B17" s="46" t="s">
        <v>15</v>
      </c>
      <c r="C17" s="42">
        <v>2072</v>
      </c>
      <c r="D17" s="25">
        <v>494362.1</v>
      </c>
      <c r="E17" s="25">
        <v>79382.9</v>
      </c>
      <c r="F17" s="25">
        <v>60205.4</v>
      </c>
      <c r="G17" s="1">
        <f t="shared" si="0"/>
        <v>131.85345500569713</v>
      </c>
      <c r="H17" s="21">
        <v>2059</v>
      </c>
      <c r="I17" s="25">
        <v>372142.3</v>
      </c>
      <c r="J17" s="27"/>
    </row>
    <row r="18" spans="1:10" s="28" customFormat="1" ht="14.25">
      <c r="A18" s="26">
        <v>8</v>
      </c>
      <c r="B18" s="46" t="s">
        <v>16</v>
      </c>
      <c r="C18" s="42">
        <v>76</v>
      </c>
      <c r="D18" s="25">
        <v>8370.9</v>
      </c>
      <c r="E18" s="25">
        <f>D18/C18/3*1000</f>
        <v>36714.47368421053</v>
      </c>
      <c r="F18" s="25">
        <v>36876.9</v>
      </c>
      <c r="G18" s="1">
        <f t="shared" si="0"/>
        <v>99.55954455013986</v>
      </c>
      <c r="H18" s="21">
        <v>65</v>
      </c>
      <c r="I18" s="25">
        <v>7194.7</v>
      </c>
      <c r="J18" s="27"/>
    </row>
    <row r="19" spans="1:10" s="28" customFormat="1" ht="28.5">
      <c r="A19" s="26">
        <v>9</v>
      </c>
      <c r="B19" s="46" t="s">
        <v>17</v>
      </c>
      <c r="C19" s="42">
        <v>460</v>
      </c>
      <c r="D19" s="25">
        <v>88684.1</v>
      </c>
      <c r="E19" s="25">
        <v>63480.1</v>
      </c>
      <c r="F19" s="25">
        <v>55476.2</v>
      </c>
      <c r="G19" s="1">
        <f t="shared" si="0"/>
        <v>114.42762842444148</v>
      </c>
      <c r="H19" s="21">
        <v>480</v>
      </c>
      <c r="I19" s="39">
        <v>80653.8</v>
      </c>
      <c r="J19" s="27"/>
    </row>
    <row r="20" spans="1:10" s="28" customFormat="1" ht="42.75">
      <c r="A20" s="26">
        <v>10</v>
      </c>
      <c r="B20" s="46" t="s">
        <v>18</v>
      </c>
      <c r="C20" s="42">
        <v>1003</v>
      </c>
      <c r="D20" s="25">
        <v>160082</v>
      </c>
      <c r="E20" s="25">
        <v>52146.1</v>
      </c>
      <c r="F20" s="25">
        <v>49618.1</v>
      </c>
      <c r="G20" s="1">
        <f t="shared" si="0"/>
        <v>105.09491496046806</v>
      </c>
      <c r="H20" s="21">
        <v>1044</v>
      </c>
      <c r="I20" s="39">
        <v>156890.6</v>
      </c>
      <c r="J20" s="27"/>
    </row>
    <row r="21" spans="1:10" s="28" customFormat="1" ht="14.25">
      <c r="A21" s="26">
        <v>11</v>
      </c>
      <c r="B21" s="46" t="s">
        <v>19</v>
      </c>
      <c r="C21" s="42">
        <v>1999</v>
      </c>
      <c r="D21" s="25">
        <v>174319.1</v>
      </c>
      <c r="E21" s="25">
        <v>29052.4</v>
      </c>
      <c r="F21" s="25">
        <v>28498.2</v>
      </c>
      <c r="G21" s="1">
        <f t="shared" si="0"/>
        <v>101.9446842256704</v>
      </c>
      <c r="H21" s="21">
        <v>2096</v>
      </c>
      <c r="I21" s="39">
        <v>179324.5</v>
      </c>
      <c r="J21" s="27"/>
    </row>
    <row r="22" spans="1:10" s="28" customFormat="1" ht="28.5">
      <c r="A22" s="26">
        <v>12</v>
      </c>
      <c r="B22" s="46" t="s">
        <v>20</v>
      </c>
      <c r="C22" s="42">
        <v>1155</v>
      </c>
      <c r="D22" s="25">
        <v>111348.9</v>
      </c>
      <c r="E22" s="25">
        <v>32112.2</v>
      </c>
      <c r="F22" s="25">
        <v>34805.4</v>
      </c>
      <c r="G22" s="1">
        <f t="shared" si="0"/>
        <v>92.262120245709</v>
      </c>
      <c r="H22" s="21">
        <v>1127</v>
      </c>
      <c r="I22" s="39">
        <v>117677</v>
      </c>
      <c r="J22" s="27"/>
    </row>
    <row r="23" spans="1:10" s="28" customFormat="1" ht="28.5">
      <c r="A23" s="26">
        <v>13</v>
      </c>
      <c r="B23" s="46" t="s">
        <v>21</v>
      </c>
      <c r="C23" s="43">
        <v>564</v>
      </c>
      <c r="D23" s="25">
        <v>55230.8</v>
      </c>
      <c r="E23" s="25">
        <v>32406.2</v>
      </c>
      <c r="F23" s="25">
        <v>27983.1</v>
      </c>
      <c r="G23" s="1">
        <f t="shared" si="0"/>
        <v>115.80632596102649</v>
      </c>
      <c r="H23" s="21">
        <v>555</v>
      </c>
      <c r="I23" s="39">
        <v>46747.9</v>
      </c>
      <c r="J23" s="27"/>
    </row>
    <row r="24" spans="1:10" s="28" customFormat="1" ht="28.5">
      <c r="A24" s="26"/>
      <c r="B24" s="46" t="s">
        <v>22</v>
      </c>
      <c r="C24" s="43">
        <v>483</v>
      </c>
      <c r="D24" s="25">
        <v>48964.8</v>
      </c>
      <c r="E24" s="25">
        <v>33628.7</v>
      </c>
      <c r="F24" s="25">
        <v>28462</v>
      </c>
      <c r="G24" s="1">
        <f t="shared" si="0"/>
        <v>118.15297589768814</v>
      </c>
      <c r="H24" s="21">
        <v>463</v>
      </c>
      <c r="I24" s="39">
        <v>39613.4</v>
      </c>
      <c r="J24" s="27"/>
    </row>
    <row r="25" spans="1:10" s="28" customFormat="1" ht="15" thickBot="1">
      <c r="A25" s="26"/>
      <c r="B25" s="48" t="s">
        <v>23</v>
      </c>
      <c r="C25" s="44">
        <v>6</v>
      </c>
      <c r="D25" s="51">
        <v>319</v>
      </c>
      <c r="E25" s="51">
        <f>D25/C25/3*1000</f>
        <v>17722.222222222223</v>
      </c>
      <c r="F25" s="51">
        <f>I25/H25/3*1000</f>
        <v>20513.88888888889</v>
      </c>
      <c r="G25" s="52">
        <f t="shared" si="0"/>
        <v>86.39133378469872</v>
      </c>
      <c r="H25" s="23">
        <v>12</v>
      </c>
      <c r="I25" s="41">
        <v>738.5</v>
      </c>
      <c r="J25" s="27"/>
    </row>
    <row r="26" spans="1:10" s="30" customFormat="1" ht="15.75" thickBot="1">
      <c r="A26" s="2"/>
      <c r="B26" s="35" t="s">
        <v>24</v>
      </c>
      <c r="C26" s="3">
        <f>C6+C10+C14+C15+C16+C17+C18+C19+C20+C21+C22+C23</f>
        <v>18482</v>
      </c>
      <c r="D26" s="36">
        <f>D6+D10+D14+D15+D16+D17+D18+D19+D20+D21+D22+D23</f>
        <v>3003892.3</v>
      </c>
      <c r="E26" s="37">
        <f>D26/C26/3*1000</f>
        <v>54176.89824333585</v>
      </c>
      <c r="F26" s="37">
        <f>I26/H26/3*1000</f>
        <v>48894.773812868785</v>
      </c>
      <c r="G26" s="38">
        <f t="shared" si="0"/>
        <v>110.8030450262086</v>
      </c>
      <c r="H26" s="24">
        <f>SUM(H6,H9,H10,H14:H23)</f>
        <v>17795</v>
      </c>
      <c r="I26" s="53">
        <f>I6+I10+I14+I15+I16+I17+I18+I19+I20+I21+I22+I23</f>
        <v>2610247.5</v>
      </c>
      <c r="J26" s="27"/>
    </row>
    <row r="27" spans="2:10" ht="12.75" customHeight="1">
      <c r="B27" s="4"/>
      <c r="C27" s="34"/>
      <c r="D27" s="33"/>
      <c r="E27" s="6"/>
      <c r="F27" s="5"/>
      <c r="G27" s="6"/>
      <c r="H27" s="7"/>
      <c r="J27" s="27"/>
    </row>
    <row r="28" spans="2:9" ht="25.5" customHeight="1">
      <c r="B28" s="16" t="s">
        <v>30</v>
      </c>
      <c r="C28" s="9"/>
      <c r="D28" s="10"/>
      <c r="E28" s="6"/>
      <c r="F28" s="11"/>
      <c r="G28" s="12"/>
      <c r="H28" s="7"/>
      <c r="I28" s="10"/>
    </row>
    <row r="29" spans="2:9" ht="25.5" customHeight="1">
      <c r="B29" s="16" t="s">
        <v>31</v>
      </c>
      <c r="C29" s="9"/>
      <c r="D29" s="10"/>
      <c r="E29" s="6"/>
      <c r="F29" s="11"/>
      <c r="G29" s="12"/>
      <c r="H29" s="7"/>
      <c r="I29" s="10"/>
    </row>
    <row r="30" spans="2:8" ht="12.75" customHeight="1">
      <c r="B30" s="16" t="s">
        <v>25</v>
      </c>
      <c r="C30" s="5"/>
      <c r="D30" s="5"/>
      <c r="E30" s="5"/>
      <c r="F30" s="5"/>
      <c r="G30" s="13"/>
      <c r="H30" s="5"/>
    </row>
    <row r="31" spans="3:9" ht="12.75" customHeight="1">
      <c r="C31" s="14"/>
      <c r="D31" s="14"/>
      <c r="E31" s="15"/>
      <c r="F31" s="14"/>
      <c r="G31" s="5"/>
      <c r="H31" s="5"/>
      <c r="I31" s="20"/>
    </row>
    <row r="32" spans="2:5" ht="12.75" customHeight="1">
      <c r="B32" s="16"/>
      <c r="E32" s="20"/>
    </row>
    <row r="33" spans="2:6" ht="12.75">
      <c r="B33" s="16"/>
      <c r="F33" s="20"/>
    </row>
    <row r="34" spans="2:5" ht="12.75">
      <c r="B34" s="31"/>
      <c r="E34" s="32"/>
    </row>
  </sheetData>
  <sheetProtection/>
  <mergeCells count="5">
    <mergeCell ref="C9:I9"/>
    <mergeCell ref="A1:I1"/>
    <mergeCell ref="A2:I2"/>
    <mergeCell ref="A3:I3"/>
    <mergeCell ref="A4:I4"/>
  </mergeCells>
  <printOptions/>
  <pageMargins left="0.41" right="0.17" top="0.31" bottom="0.55" header="0.16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0" sqref="F10"/>
    </sheetView>
  </sheetViews>
  <sheetFormatPr defaultColWidth="9.140625" defaultRowHeight="12.75"/>
  <cols>
    <col min="1" max="1" width="3.5742187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8" width="14.421875" style="8" customWidth="1"/>
    <col min="9" max="9" width="13.8515625" style="8" customWidth="1"/>
    <col min="10" max="16384" width="9.140625" style="8" customWidth="1"/>
  </cols>
  <sheetData>
    <row r="1" spans="1:9" ht="16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6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</row>
    <row r="3" spans="1:9" ht="16.5" customHeight="1">
      <c r="A3" s="84" t="s">
        <v>38</v>
      </c>
      <c r="B3" s="84"/>
      <c r="C3" s="84"/>
      <c r="D3" s="84"/>
      <c r="E3" s="84"/>
      <c r="F3" s="84"/>
      <c r="G3" s="84"/>
      <c r="H3" s="84"/>
      <c r="I3" s="84"/>
    </row>
    <row r="4" spans="1:9" ht="15.75" customHeight="1" thickBot="1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9" s="19" customFormat="1" ht="60.75" thickBot="1">
      <c r="A5" s="17" t="s">
        <v>3</v>
      </c>
      <c r="B5" s="17" t="s">
        <v>4</v>
      </c>
      <c r="C5" s="17" t="s">
        <v>39</v>
      </c>
      <c r="D5" s="17" t="s">
        <v>40</v>
      </c>
      <c r="E5" s="17" t="s">
        <v>41</v>
      </c>
      <c r="F5" s="17" t="s">
        <v>42</v>
      </c>
      <c r="G5" s="17" t="s">
        <v>35</v>
      </c>
      <c r="H5" s="18" t="s">
        <v>43</v>
      </c>
      <c r="I5" s="17" t="s">
        <v>44</v>
      </c>
    </row>
    <row r="6" spans="1:10" s="28" customFormat="1" ht="14.25">
      <c r="A6" s="26">
        <v>1</v>
      </c>
      <c r="B6" s="46" t="s">
        <v>5</v>
      </c>
      <c r="C6" s="43">
        <v>3</v>
      </c>
      <c r="D6" s="1">
        <v>800.5</v>
      </c>
      <c r="E6" s="25">
        <f>D6/C6/6*1000</f>
        <v>44472.22222222222</v>
      </c>
      <c r="F6" s="25">
        <v>35255.6</v>
      </c>
      <c r="G6" s="1">
        <f>E6/F6*100</f>
        <v>126.14229291863484</v>
      </c>
      <c r="H6" s="21">
        <f>SUM(H7:H8)</f>
        <v>3</v>
      </c>
      <c r="I6" s="54">
        <v>836.6</v>
      </c>
      <c r="J6" s="27"/>
    </row>
    <row r="7" spans="1:10" s="28" customFormat="1" ht="14.25">
      <c r="A7" s="26"/>
      <c r="B7" s="46" t="s">
        <v>6</v>
      </c>
      <c r="C7" s="42">
        <v>3</v>
      </c>
      <c r="D7" s="25">
        <v>800.5</v>
      </c>
      <c r="E7" s="25">
        <f>D7/C7/6*1000</f>
        <v>44472.22222222222</v>
      </c>
      <c r="F7" s="25">
        <f>I7/H7/6*1000</f>
        <v>35255.555555555555</v>
      </c>
      <c r="G7" s="1">
        <f>E7/F7*100</f>
        <v>126.14245193822879</v>
      </c>
      <c r="H7" s="21">
        <v>3</v>
      </c>
      <c r="I7" s="39">
        <v>634.6</v>
      </c>
      <c r="J7" s="27"/>
    </row>
    <row r="8" spans="1:10" s="28" customFormat="1" ht="14.25">
      <c r="A8" s="26"/>
      <c r="B8" s="46" t="s">
        <v>7</v>
      </c>
      <c r="C8" s="42"/>
      <c r="D8" s="25"/>
      <c r="E8" s="25"/>
      <c r="F8" s="25"/>
      <c r="G8" s="1"/>
      <c r="H8" s="21"/>
      <c r="I8" s="39">
        <v>202</v>
      </c>
      <c r="J8" s="27"/>
    </row>
    <row r="9" spans="1:10" s="28" customFormat="1" ht="14.25">
      <c r="A9" s="29">
        <v>2</v>
      </c>
      <c r="B9" s="47" t="s">
        <v>26</v>
      </c>
      <c r="C9" s="81" t="s">
        <v>27</v>
      </c>
      <c r="D9" s="82"/>
      <c r="E9" s="82"/>
      <c r="F9" s="82"/>
      <c r="G9" s="82"/>
      <c r="H9" s="82"/>
      <c r="I9" s="83"/>
      <c r="J9" s="27"/>
    </row>
    <row r="10" spans="1:10" s="28" customFormat="1" ht="18.75" customHeight="1">
      <c r="A10" s="29">
        <v>3</v>
      </c>
      <c r="B10" s="47" t="s">
        <v>8</v>
      </c>
      <c r="C10" s="40">
        <f>SUM(C11,C12,C13)</f>
        <v>8936</v>
      </c>
      <c r="D10" s="49">
        <f>SUM(D11,D12,D13)</f>
        <v>3010841.6999999997</v>
      </c>
      <c r="E10" s="25">
        <f>D10/C10/6*1000</f>
        <v>56155.65689346463</v>
      </c>
      <c r="F10" s="49">
        <f>I10/H10/6*1000</f>
        <v>51609.623670827554</v>
      </c>
      <c r="G10" s="1">
        <f aca="true" t="shared" si="0" ref="G10:G26">E10/F10*100</f>
        <v>108.80849907302603</v>
      </c>
      <c r="H10" s="22">
        <f>SUM(H11:H13)</f>
        <v>9012.5</v>
      </c>
      <c r="I10" s="49">
        <f>SUM(I11,I12,I13)</f>
        <v>2790790.4</v>
      </c>
      <c r="J10" s="27"/>
    </row>
    <row r="11" spans="1:10" s="28" customFormat="1" ht="14.25">
      <c r="A11" s="29"/>
      <c r="B11" s="46" t="s">
        <v>9</v>
      </c>
      <c r="C11" s="42">
        <v>7936</v>
      </c>
      <c r="D11" s="25">
        <v>2734215.8</v>
      </c>
      <c r="E11" s="25">
        <v>57180.6</v>
      </c>
      <c r="F11" s="25">
        <v>53256.7</v>
      </c>
      <c r="G11" s="1">
        <f t="shared" si="0"/>
        <v>107.36789925023518</v>
      </c>
      <c r="H11" s="21">
        <v>7908.5</v>
      </c>
      <c r="I11" s="39">
        <v>2553456.2</v>
      </c>
      <c r="J11" s="27"/>
    </row>
    <row r="12" spans="1:10" s="28" customFormat="1" ht="14.25">
      <c r="A12" s="29"/>
      <c r="B12" s="46" t="s">
        <v>10</v>
      </c>
      <c r="C12" s="45">
        <v>259</v>
      </c>
      <c r="D12" s="50">
        <v>69313.8</v>
      </c>
      <c r="E12" s="25">
        <v>44347</v>
      </c>
      <c r="F12" s="25">
        <v>39236.9</v>
      </c>
      <c r="G12" s="1">
        <f t="shared" si="0"/>
        <v>113.02370982417061</v>
      </c>
      <c r="H12" s="21">
        <v>331</v>
      </c>
      <c r="I12" s="25">
        <v>78194.9</v>
      </c>
      <c r="J12" s="27"/>
    </row>
    <row r="13" spans="1:10" s="28" customFormat="1" ht="28.5">
      <c r="A13" s="26"/>
      <c r="B13" s="46" t="s">
        <v>11</v>
      </c>
      <c r="C13" s="42">
        <v>741</v>
      </c>
      <c r="D13" s="25">
        <v>207312.1</v>
      </c>
      <c r="E13" s="25">
        <v>45328.3</v>
      </c>
      <c r="F13" s="25">
        <v>33726.3</v>
      </c>
      <c r="G13" s="1">
        <f t="shared" si="0"/>
        <v>134.40045305888876</v>
      </c>
      <c r="H13" s="21">
        <v>773</v>
      </c>
      <c r="I13" s="25">
        <v>159139.3</v>
      </c>
      <c r="J13" s="27"/>
    </row>
    <row r="14" spans="1:10" s="28" customFormat="1" ht="14.25">
      <c r="A14" s="26">
        <v>4</v>
      </c>
      <c r="B14" s="46" t="s">
        <v>12</v>
      </c>
      <c r="C14" s="42">
        <v>1989</v>
      </c>
      <c r="D14" s="45">
        <v>692442.4</v>
      </c>
      <c r="E14" s="25">
        <v>57438.8</v>
      </c>
      <c r="F14" s="25">
        <v>55334.8</v>
      </c>
      <c r="G14" s="1">
        <f t="shared" si="0"/>
        <v>103.80230885446412</v>
      </c>
      <c r="H14" s="21">
        <v>1426.5</v>
      </c>
      <c r="I14" s="25">
        <v>482724.8</v>
      </c>
      <c r="J14" s="27"/>
    </row>
    <row r="15" spans="1:10" s="28" customFormat="1" ht="14.25">
      <c r="A15" s="26">
        <v>5</v>
      </c>
      <c r="B15" s="46" t="s">
        <v>13</v>
      </c>
      <c r="C15" s="42">
        <v>54</v>
      </c>
      <c r="D15" s="25">
        <v>9019.8</v>
      </c>
      <c r="E15" s="25">
        <v>26191.7</v>
      </c>
      <c r="F15" s="25">
        <v>39921.3</v>
      </c>
      <c r="G15" s="1">
        <f t="shared" si="0"/>
        <v>65.60833439792792</v>
      </c>
      <c r="H15" s="21">
        <v>47</v>
      </c>
      <c r="I15" s="39">
        <v>12435.2</v>
      </c>
      <c r="J15" s="27"/>
    </row>
    <row r="16" spans="1:10" s="28" customFormat="1" ht="14.25">
      <c r="A16" s="26">
        <v>6</v>
      </c>
      <c r="B16" s="46" t="s">
        <v>14</v>
      </c>
      <c r="C16" s="42">
        <v>149</v>
      </c>
      <c r="D16" s="25">
        <v>33847.2</v>
      </c>
      <c r="E16" s="25">
        <v>37441.1</v>
      </c>
      <c r="F16" s="25">
        <v>36011.1</v>
      </c>
      <c r="G16" s="1">
        <f t="shared" si="0"/>
        <v>103.97099783122425</v>
      </c>
      <c r="H16" s="21">
        <v>126.5</v>
      </c>
      <c r="I16" s="39">
        <v>27392.4</v>
      </c>
      <c r="J16" s="27"/>
    </row>
    <row r="17" spans="1:10" s="28" customFormat="1" ht="14.25">
      <c r="A17" s="26">
        <v>7</v>
      </c>
      <c r="B17" s="46" t="s">
        <v>15</v>
      </c>
      <c r="C17" s="42">
        <v>2073</v>
      </c>
      <c r="D17" s="25">
        <v>1050392.6</v>
      </c>
      <c r="E17" s="25">
        <v>84307.3</v>
      </c>
      <c r="F17" s="25">
        <v>70839.2</v>
      </c>
      <c r="G17" s="1">
        <f t="shared" si="0"/>
        <v>119.01221357666378</v>
      </c>
      <c r="H17" s="21">
        <v>2052.5</v>
      </c>
      <c r="I17" s="25">
        <v>873004.1</v>
      </c>
      <c r="J17" s="27"/>
    </row>
    <row r="18" spans="1:10" s="28" customFormat="1" ht="14.25">
      <c r="A18" s="26">
        <v>8</v>
      </c>
      <c r="B18" s="46" t="s">
        <v>16</v>
      </c>
      <c r="C18" s="42">
        <v>77</v>
      </c>
      <c r="D18" s="25">
        <v>17246.9</v>
      </c>
      <c r="E18" s="25">
        <f>D18/C18/6*1000</f>
        <v>37330.95238095238</v>
      </c>
      <c r="F18" s="25">
        <v>40403.5</v>
      </c>
      <c r="G18" s="1">
        <f t="shared" si="0"/>
        <v>92.39534293056883</v>
      </c>
      <c r="H18" s="21">
        <v>67</v>
      </c>
      <c r="I18" s="25">
        <v>16253.6</v>
      </c>
      <c r="J18" s="27"/>
    </row>
    <row r="19" spans="1:10" s="28" customFormat="1" ht="28.5">
      <c r="A19" s="26">
        <v>9</v>
      </c>
      <c r="B19" s="46" t="s">
        <v>17</v>
      </c>
      <c r="C19" s="42">
        <v>456</v>
      </c>
      <c r="D19" s="25">
        <v>164128.7</v>
      </c>
      <c r="E19" s="25">
        <v>58905.6</v>
      </c>
      <c r="F19" s="25">
        <v>56002.8</v>
      </c>
      <c r="G19" s="1">
        <f t="shared" si="0"/>
        <v>105.18331226295827</v>
      </c>
      <c r="H19" s="21">
        <v>474</v>
      </c>
      <c r="I19" s="39">
        <v>160819.4</v>
      </c>
      <c r="J19" s="27"/>
    </row>
    <row r="20" spans="1:10" s="28" customFormat="1" ht="42.75">
      <c r="A20" s="26">
        <v>10</v>
      </c>
      <c r="B20" s="46" t="s">
        <v>18</v>
      </c>
      <c r="C20" s="42">
        <v>1010</v>
      </c>
      <c r="D20" s="25">
        <v>319009.4</v>
      </c>
      <c r="E20" s="25">
        <v>51712.4</v>
      </c>
      <c r="F20" s="25">
        <v>47549.7</v>
      </c>
      <c r="G20" s="1">
        <f t="shared" si="0"/>
        <v>108.75441906047779</v>
      </c>
      <c r="H20" s="21">
        <v>1037</v>
      </c>
      <c r="I20" s="39">
        <v>299273.1</v>
      </c>
      <c r="J20" s="27"/>
    </row>
    <row r="21" spans="1:10" s="28" customFormat="1" ht="14.25">
      <c r="A21" s="26">
        <v>11</v>
      </c>
      <c r="B21" s="46" t="s">
        <v>19</v>
      </c>
      <c r="C21" s="42">
        <v>1986</v>
      </c>
      <c r="D21" s="25">
        <v>404228.5</v>
      </c>
      <c r="E21" s="25">
        <v>33897.5</v>
      </c>
      <c r="F21" s="25">
        <v>33297.1</v>
      </c>
      <c r="G21" s="1">
        <f t="shared" si="0"/>
        <v>101.803160034958</v>
      </c>
      <c r="H21" s="21">
        <v>2084</v>
      </c>
      <c r="I21" s="39">
        <v>416754.6</v>
      </c>
      <c r="J21" s="27"/>
    </row>
    <row r="22" spans="1:10" s="28" customFormat="1" ht="28.5">
      <c r="A22" s="26">
        <v>12</v>
      </c>
      <c r="B22" s="46" t="s">
        <v>20</v>
      </c>
      <c r="C22" s="42">
        <v>1143</v>
      </c>
      <c r="D22" s="25">
        <v>245206.8</v>
      </c>
      <c r="E22" s="25">
        <v>35723.9</v>
      </c>
      <c r="F22" s="25">
        <v>31356.8</v>
      </c>
      <c r="G22" s="1">
        <f t="shared" si="0"/>
        <v>113.92712266557811</v>
      </c>
      <c r="H22" s="21">
        <v>1140</v>
      </c>
      <c r="I22" s="39">
        <v>214480.8</v>
      </c>
      <c r="J22" s="27"/>
    </row>
    <row r="23" spans="1:10" s="28" customFormat="1" ht="28.5">
      <c r="A23" s="26">
        <v>13</v>
      </c>
      <c r="B23" s="46" t="s">
        <v>21</v>
      </c>
      <c r="C23" s="43">
        <v>558</v>
      </c>
      <c r="D23" s="25">
        <v>115330.1</v>
      </c>
      <c r="E23" s="25">
        <v>34218.7</v>
      </c>
      <c r="F23" s="25">
        <v>28866.8</v>
      </c>
      <c r="G23" s="1">
        <f t="shared" si="0"/>
        <v>118.53998364903626</v>
      </c>
      <c r="H23" s="21">
        <v>559</v>
      </c>
      <c r="I23" s="39">
        <v>97272.2</v>
      </c>
      <c r="J23" s="27"/>
    </row>
    <row r="24" spans="1:10" s="28" customFormat="1" ht="28.5">
      <c r="A24" s="26"/>
      <c r="B24" s="46" t="s">
        <v>22</v>
      </c>
      <c r="C24" s="43">
        <v>475</v>
      </c>
      <c r="D24" s="25">
        <v>102506.8</v>
      </c>
      <c r="E24" s="25">
        <v>35809.4</v>
      </c>
      <c r="F24" s="25">
        <v>29530.8</v>
      </c>
      <c r="G24" s="1">
        <f t="shared" si="0"/>
        <v>121.26119170493182</v>
      </c>
      <c r="H24" s="21">
        <v>467</v>
      </c>
      <c r="I24" s="39">
        <v>82900</v>
      </c>
      <c r="J24" s="27"/>
    </row>
    <row r="25" spans="1:10" s="28" customFormat="1" ht="15" thickBot="1">
      <c r="A25" s="26"/>
      <c r="B25" s="48" t="s">
        <v>23</v>
      </c>
      <c r="C25" s="44">
        <v>8</v>
      </c>
      <c r="D25" s="51">
        <v>958</v>
      </c>
      <c r="E25" s="51">
        <f>D25/C25/6*1000</f>
        <v>19958.333333333332</v>
      </c>
      <c r="F25" s="51">
        <f>I25/H25/6*1000</f>
        <v>22179.16666666667</v>
      </c>
      <c r="G25" s="52">
        <f t="shared" si="0"/>
        <v>89.9868495209468</v>
      </c>
      <c r="H25" s="23">
        <v>12</v>
      </c>
      <c r="I25" s="41">
        <v>1596.9</v>
      </c>
      <c r="J25" s="27"/>
    </row>
    <row r="26" spans="1:10" s="30" customFormat="1" ht="15.75" thickBot="1">
      <c r="A26" s="2"/>
      <c r="B26" s="35" t="s">
        <v>24</v>
      </c>
      <c r="C26" s="3">
        <f>C6+C10+C14+C15+C16+C17+C18+C19+C20+C21+C22+C23</f>
        <v>18434</v>
      </c>
      <c r="D26" s="36">
        <f>D6+D10+D14+D15+D16+D17+D18+D19+D20+D21+D22+D23</f>
        <v>6062494.6</v>
      </c>
      <c r="E26" s="37">
        <f>D26/C26/6*1000</f>
        <v>54812.616180246645</v>
      </c>
      <c r="F26" s="37">
        <f>I26/H26/6*1000</f>
        <v>49845.9629855603</v>
      </c>
      <c r="G26" s="38">
        <f t="shared" si="0"/>
        <v>109.96400289452752</v>
      </c>
      <c r="H26" s="24">
        <f>SUM(H6,H9,H10,H14:H23)</f>
        <v>18029</v>
      </c>
      <c r="I26" s="53">
        <f>I6+I10+I14+I15+I16+I17+I18+I19+I20+I21+I22+I23</f>
        <v>5392037.199999999</v>
      </c>
      <c r="J26" s="27"/>
    </row>
    <row r="27" spans="2:10" ht="12.75" customHeight="1">
      <c r="B27" s="4"/>
      <c r="C27" s="34"/>
      <c r="D27" s="33"/>
      <c r="E27" s="6"/>
      <c r="F27" s="5"/>
      <c r="G27" s="6"/>
      <c r="H27" s="7"/>
      <c r="J27" s="27"/>
    </row>
    <row r="28" spans="2:9" ht="25.5" customHeight="1">
      <c r="B28" s="16" t="s">
        <v>30</v>
      </c>
      <c r="C28" s="9"/>
      <c r="D28" s="10"/>
      <c r="E28" s="6"/>
      <c r="F28" s="11"/>
      <c r="G28" s="12"/>
      <c r="H28" s="7"/>
      <c r="I28" s="10"/>
    </row>
    <row r="29" spans="2:9" ht="25.5" customHeight="1">
      <c r="B29" s="16" t="s">
        <v>31</v>
      </c>
      <c r="C29" s="9"/>
      <c r="D29" s="10"/>
      <c r="E29" s="6"/>
      <c r="F29" s="11"/>
      <c r="G29" s="12"/>
      <c r="H29" s="7"/>
      <c r="I29" s="10"/>
    </row>
    <row r="30" spans="2:8" ht="12.75" customHeight="1">
      <c r="B30" s="16" t="s">
        <v>25</v>
      </c>
      <c r="C30" s="5"/>
      <c r="D30" s="5"/>
      <c r="E30" s="5"/>
      <c r="F30" s="5"/>
      <c r="G30" s="13"/>
      <c r="H30" s="5"/>
    </row>
    <row r="31" spans="3:9" ht="12.75" customHeight="1">
      <c r="C31" s="14"/>
      <c r="D31" s="14"/>
      <c r="E31" s="15"/>
      <c r="F31" s="14"/>
      <c r="G31" s="5"/>
      <c r="H31" s="5"/>
      <c r="I31" s="20"/>
    </row>
    <row r="32" spans="2:5" ht="12.75" customHeight="1">
      <c r="B32" s="16"/>
      <c r="E32" s="20"/>
    </row>
    <row r="33" spans="2:6" ht="12.75">
      <c r="B33" s="16"/>
      <c r="F33" s="20"/>
    </row>
    <row r="34" spans="2:5" ht="12.75">
      <c r="B34" s="31"/>
      <c r="E34" s="32"/>
    </row>
  </sheetData>
  <sheetProtection/>
  <mergeCells count="5">
    <mergeCell ref="C9:I9"/>
    <mergeCell ref="A1:I1"/>
    <mergeCell ref="A2:I2"/>
    <mergeCell ref="A3:I3"/>
    <mergeCell ref="A4:I4"/>
  </mergeCells>
  <printOptions/>
  <pageMargins left="0.41" right="0.17" top="0.31" bottom="0.55" header="0.16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" sqref="C9"/>
    </sheetView>
  </sheetViews>
  <sheetFormatPr defaultColWidth="9.140625" defaultRowHeight="12.75"/>
  <cols>
    <col min="1" max="1" width="5.2812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7" width="14.421875" style="8" customWidth="1"/>
    <col min="8" max="8" width="15.00390625" style="8" customWidth="1"/>
    <col min="9" max="9" width="13.8515625" style="8" customWidth="1"/>
    <col min="10" max="16384" width="9.140625" style="8" customWidth="1"/>
  </cols>
  <sheetData>
    <row r="1" spans="1:9" ht="16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6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</row>
    <row r="3" spans="1:9" ht="16.5" customHeight="1">
      <c r="A3" s="84" t="s">
        <v>45</v>
      </c>
      <c r="B3" s="84"/>
      <c r="C3" s="84"/>
      <c r="D3" s="84"/>
      <c r="E3" s="84"/>
      <c r="F3" s="84"/>
      <c r="G3" s="84"/>
      <c r="H3" s="84"/>
      <c r="I3" s="84"/>
    </row>
    <row r="4" spans="1:9" ht="15.75" customHeight="1" thickBot="1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9" s="19" customFormat="1" ht="75.75" thickBot="1">
      <c r="A5" s="17" t="s">
        <v>3</v>
      </c>
      <c r="B5" s="17" t="s">
        <v>4</v>
      </c>
      <c r="C5" s="64" t="s">
        <v>46</v>
      </c>
      <c r="D5" s="17" t="s">
        <v>47</v>
      </c>
      <c r="E5" s="70" t="s">
        <v>48</v>
      </c>
      <c r="F5" s="17" t="s">
        <v>49</v>
      </c>
      <c r="G5" s="70" t="s">
        <v>35</v>
      </c>
      <c r="H5" s="18" t="s">
        <v>50</v>
      </c>
      <c r="I5" s="56" t="s">
        <v>51</v>
      </c>
    </row>
    <row r="6" spans="1:10" s="28" customFormat="1" ht="14.25">
      <c r="A6" s="26">
        <v>1</v>
      </c>
      <c r="B6" s="46" t="s">
        <v>5</v>
      </c>
      <c r="C6" s="72">
        <v>3</v>
      </c>
      <c r="D6" s="1">
        <v>1208.2</v>
      </c>
      <c r="E6" s="58">
        <f>D6/C6/9*1000</f>
        <v>44748.148148148146</v>
      </c>
      <c r="F6" s="25">
        <f>I6/H6/9*1000</f>
        <v>43962.96296296296</v>
      </c>
      <c r="G6" s="59">
        <f>E6/F6*100</f>
        <v>101.7860151642797</v>
      </c>
      <c r="H6" s="68">
        <v>3</v>
      </c>
      <c r="I6" s="66">
        <f>I9+I8</f>
        <v>1187</v>
      </c>
      <c r="J6" s="27"/>
    </row>
    <row r="7" spans="1:10" s="28" customFormat="1" ht="14.25">
      <c r="A7" s="26"/>
      <c r="B7" s="46" t="s">
        <v>6</v>
      </c>
      <c r="C7" s="73"/>
      <c r="D7" s="76"/>
      <c r="E7" s="61"/>
      <c r="F7" s="45"/>
      <c r="G7" s="61"/>
      <c r="H7" s="45"/>
      <c r="I7" s="62"/>
      <c r="J7" s="27"/>
    </row>
    <row r="8" spans="1:10" s="28" customFormat="1" ht="14.25">
      <c r="A8" s="26"/>
      <c r="B8" s="46" t="s">
        <v>7</v>
      </c>
      <c r="C8" s="57"/>
      <c r="D8" s="25"/>
      <c r="E8" s="58"/>
      <c r="F8" s="25"/>
      <c r="G8" s="59"/>
      <c r="H8" s="68"/>
      <c r="I8" s="60">
        <v>202</v>
      </c>
      <c r="J8" s="27"/>
    </row>
    <row r="9" spans="1:10" s="28" customFormat="1" ht="15" thickBot="1">
      <c r="A9" s="29"/>
      <c r="B9" s="47" t="s">
        <v>52</v>
      </c>
      <c r="C9" s="74">
        <v>3</v>
      </c>
      <c r="D9" s="51">
        <v>1208.2</v>
      </c>
      <c r="E9" s="75">
        <f>D9/C9/9*1000</f>
        <v>44748.148148148146</v>
      </c>
      <c r="F9" s="71">
        <f>I9/H9/9*1000</f>
        <v>36481.48148148148</v>
      </c>
      <c r="G9" s="65">
        <f>E9/F9*100</f>
        <v>122.65989847715734</v>
      </c>
      <c r="H9" s="69">
        <v>3</v>
      </c>
      <c r="I9" s="67">
        <v>985</v>
      </c>
      <c r="J9" s="27"/>
    </row>
    <row r="10" spans="1:10" s="28" customFormat="1" ht="15" thickBot="1">
      <c r="A10" s="29">
        <v>2</v>
      </c>
      <c r="B10" s="47" t="s">
        <v>26</v>
      </c>
      <c r="C10" s="86" t="s">
        <v>27</v>
      </c>
      <c r="D10" s="87"/>
      <c r="E10" s="87"/>
      <c r="F10" s="87"/>
      <c r="G10" s="87"/>
      <c r="H10" s="87"/>
      <c r="I10" s="88"/>
      <c r="J10" s="27"/>
    </row>
    <row r="11" spans="1:10" s="28" customFormat="1" ht="18.75" customHeight="1">
      <c r="A11" s="29">
        <v>3</v>
      </c>
      <c r="B11" s="47" t="s">
        <v>8</v>
      </c>
      <c r="C11" s="77">
        <f>SUM(C12,C13,C14)</f>
        <v>9031.5</v>
      </c>
      <c r="D11" s="78">
        <f>SUM(D12,D13,D14)</f>
        <v>4563676.1</v>
      </c>
      <c r="E11" s="78">
        <f>D11/C11/9*1000</f>
        <v>56145.17214440815</v>
      </c>
      <c r="F11" s="78">
        <f>I11/H11/9*1000</f>
        <v>53041.406909718404</v>
      </c>
      <c r="G11" s="79">
        <f aca="true" t="shared" si="0" ref="G11:G27">E11/F11*100</f>
        <v>105.85158919327434</v>
      </c>
      <c r="H11" s="80">
        <f>SUM(H12:H14)</f>
        <v>9079</v>
      </c>
      <c r="I11" s="78">
        <f>SUM(I12,I13,I14)</f>
        <v>4334066.4</v>
      </c>
      <c r="J11" s="27"/>
    </row>
    <row r="12" spans="1:10" s="28" customFormat="1" ht="14.25">
      <c r="A12" s="29"/>
      <c r="B12" s="46" t="s">
        <v>9</v>
      </c>
      <c r="C12" s="42">
        <v>8040</v>
      </c>
      <c r="D12" s="25">
        <v>4153022.6</v>
      </c>
      <c r="E12" s="25">
        <v>57090.8</v>
      </c>
      <c r="F12" s="49">
        <v>54743.3</v>
      </c>
      <c r="G12" s="1">
        <f>E12/F12*100</f>
        <v>104.28819599841441</v>
      </c>
      <c r="H12" s="21">
        <v>8003</v>
      </c>
      <c r="I12" s="39">
        <v>3985416.4</v>
      </c>
      <c r="J12" s="27"/>
    </row>
    <row r="13" spans="1:10" s="28" customFormat="1" ht="14.25">
      <c r="A13" s="29"/>
      <c r="B13" s="46" t="s">
        <v>10</v>
      </c>
      <c r="C13" s="55">
        <v>254.5</v>
      </c>
      <c r="D13" s="50">
        <v>108221.5</v>
      </c>
      <c r="E13" s="25">
        <v>47032</v>
      </c>
      <c r="F13" s="49">
        <v>39616.3</v>
      </c>
      <c r="G13" s="1">
        <f t="shared" si="0"/>
        <v>118.71881018671606</v>
      </c>
      <c r="H13" s="21">
        <v>321</v>
      </c>
      <c r="I13" s="25">
        <v>115045.5</v>
      </c>
      <c r="J13" s="27"/>
    </row>
    <row r="14" spans="1:10" s="28" customFormat="1" ht="28.5">
      <c r="A14" s="26"/>
      <c r="B14" s="46" t="s">
        <v>11</v>
      </c>
      <c r="C14" s="42">
        <v>737</v>
      </c>
      <c r="D14" s="25">
        <v>302432</v>
      </c>
      <c r="E14" s="25">
        <v>44363.3</v>
      </c>
      <c r="F14" s="49">
        <v>33691.2</v>
      </c>
      <c r="G14" s="1">
        <f t="shared" si="0"/>
        <v>131.67622405850787</v>
      </c>
      <c r="H14" s="21">
        <v>755</v>
      </c>
      <c r="I14" s="25">
        <v>233604.5</v>
      </c>
      <c r="J14" s="27"/>
    </row>
    <row r="15" spans="1:10" s="28" customFormat="1" ht="14.25">
      <c r="A15" s="26">
        <v>4</v>
      </c>
      <c r="B15" s="46" t="s">
        <v>12</v>
      </c>
      <c r="C15" s="42">
        <v>1914</v>
      </c>
      <c r="D15" s="45">
        <v>981319.5</v>
      </c>
      <c r="E15" s="25">
        <v>56291.3</v>
      </c>
      <c r="F15" s="49">
        <v>55328.3</v>
      </c>
      <c r="G15" s="1">
        <f t="shared" si="0"/>
        <v>101.74051977017187</v>
      </c>
      <c r="H15" s="21">
        <v>1409</v>
      </c>
      <c r="I15" s="25">
        <v>717398.6</v>
      </c>
      <c r="J15" s="27"/>
    </row>
    <row r="16" spans="1:10" s="28" customFormat="1" ht="14.25">
      <c r="A16" s="26">
        <v>5</v>
      </c>
      <c r="B16" s="46" t="s">
        <v>13</v>
      </c>
      <c r="C16" s="42">
        <v>51</v>
      </c>
      <c r="D16" s="25">
        <v>12930.6</v>
      </c>
      <c r="E16" s="25">
        <v>26507.4</v>
      </c>
      <c r="F16" s="49">
        <v>34621.3</v>
      </c>
      <c r="G16" s="1">
        <f t="shared" si="0"/>
        <v>76.56384942217652</v>
      </c>
      <c r="H16" s="21">
        <v>48</v>
      </c>
      <c r="I16" s="39">
        <v>16671.1</v>
      </c>
      <c r="J16" s="27"/>
    </row>
    <row r="17" spans="1:10" s="28" customFormat="1" ht="14.25">
      <c r="A17" s="26">
        <v>6</v>
      </c>
      <c r="B17" s="46" t="s">
        <v>14</v>
      </c>
      <c r="C17" s="42">
        <v>147</v>
      </c>
      <c r="D17" s="25">
        <v>50870.3</v>
      </c>
      <c r="E17" s="25">
        <v>38002.1</v>
      </c>
      <c r="F17" s="49">
        <v>36660.6</v>
      </c>
      <c r="G17" s="1">
        <f t="shared" si="0"/>
        <v>103.6592418018254</v>
      </c>
      <c r="H17" s="21">
        <v>129</v>
      </c>
      <c r="I17" s="39">
        <v>42896</v>
      </c>
      <c r="J17" s="27"/>
    </row>
    <row r="18" spans="1:10" s="28" customFormat="1" ht="14.25">
      <c r="A18" s="26">
        <v>7</v>
      </c>
      <c r="B18" s="46" t="s">
        <v>15</v>
      </c>
      <c r="C18" s="42">
        <v>2084</v>
      </c>
      <c r="D18" s="25">
        <v>1513467.8</v>
      </c>
      <c r="E18" s="25">
        <v>80537.5</v>
      </c>
      <c r="F18" s="49">
        <v>68573.5</v>
      </c>
      <c r="G18" s="1">
        <f t="shared" si="0"/>
        <v>117.44697295602529</v>
      </c>
      <c r="H18" s="21">
        <v>2049</v>
      </c>
      <c r="I18" s="25">
        <v>1267576.8</v>
      </c>
      <c r="J18" s="27"/>
    </row>
    <row r="19" spans="1:10" s="28" customFormat="1" ht="14.25">
      <c r="A19" s="26">
        <v>8</v>
      </c>
      <c r="B19" s="46" t="s">
        <v>16</v>
      </c>
      <c r="C19" s="42">
        <v>76</v>
      </c>
      <c r="D19" s="25">
        <v>27498.2</v>
      </c>
      <c r="E19" s="25">
        <f>D19/C19/9*1000</f>
        <v>40202.04678362573</v>
      </c>
      <c r="F19" s="49">
        <v>39364.8</v>
      </c>
      <c r="G19" s="1">
        <f t="shared" si="0"/>
        <v>102.12689200408927</v>
      </c>
      <c r="H19" s="21">
        <v>70</v>
      </c>
      <c r="I19" s="25">
        <v>24811.2</v>
      </c>
      <c r="J19" s="27"/>
    </row>
    <row r="20" spans="1:10" s="28" customFormat="1" ht="28.5">
      <c r="A20" s="26">
        <v>9</v>
      </c>
      <c r="B20" s="46" t="s">
        <v>17</v>
      </c>
      <c r="C20" s="42">
        <v>530</v>
      </c>
      <c r="D20" s="25">
        <v>279371.5</v>
      </c>
      <c r="E20" s="25">
        <v>57545.1</v>
      </c>
      <c r="F20" s="49">
        <v>54049.3</v>
      </c>
      <c r="G20" s="1">
        <f t="shared" si="0"/>
        <v>106.46779884290822</v>
      </c>
      <c r="H20" s="21">
        <v>472</v>
      </c>
      <c r="I20" s="39">
        <v>232467.1</v>
      </c>
      <c r="J20" s="27"/>
    </row>
    <row r="21" spans="1:10" s="28" customFormat="1" ht="42.75">
      <c r="A21" s="26">
        <v>10</v>
      </c>
      <c r="B21" s="46" t="s">
        <v>18</v>
      </c>
      <c r="C21" s="42">
        <v>1011</v>
      </c>
      <c r="D21" s="25">
        <v>460254.1</v>
      </c>
      <c r="E21" s="25">
        <v>49687.5</v>
      </c>
      <c r="F21" s="49">
        <v>46756.5</v>
      </c>
      <c r="G21" s="1">
        <f t="shared" si="0"/>
        <v>106.26864713996984</v>
      </c>
      <c r="H21" s="21">
        <v>1041</v>
      </c>
      <c r="I21" s="39">
        <v>444073.7</v>
      </c>
      <c r="J21" s="27"/>
    </row>
    <row r="22" spans="1:10" s="28" customFormat="1" ht="14.25">
      <c r="A22" s="26">
        <v>11</v>
      </c>
      <c r="B22" s="46" t="s">
        <v>19</v>
      </c>
      <c r="C22" s="42">
        <v>1972</v>
      </c>
      <c r="D22" s="25">
        <v>588981.7</v>
      </c>
      <c r="E22" s="25">
        <v>33155.6</v>
      </c>
      <c r="F22" s="49">
        <v>32797.8</v>
      </c>
      <c r="G22" s="1">
        <f t="shared" si="0"/>
        <v>101.09092683045813</v>
      </c>
      <c r="H22" s="21">
        <v>2084</v>
      </c>
      <c r="I22" s="39">
        <v>615847.6</v>
      </c>
      <c r="J22" s="27"/>
    </row>
    <row r="23" spans="1:10" s="28" customFormat="1" ht="28.5">
      <c r="A23" s="26">
        <v>12</v>
      </c>
      <c r="B23" s="46" t="s">
        <v>20</v>
      </c>
      <c r="C23" s="42">
        <v>1138</v>
      </c>
      <c r="D23" s="25">
        <v>395839</v>
      </c>
      <c r="E23" s="25">
        <v>38621.4</v>
      </c>
      <c r="F23" s="49">
        <f>I23/H23/9*1000</f>
        <v>30947.86249878274</v>
      </c>
      <c r="G23" s="1">
        <f t="shared" si="0"/>
        <v>124.7950484513077</v>
      </c>
      <c r="H23" s="21">
        <v>1141</v>
      </c>
      <c r="I23" s="39">
        <v>317803.6</v>
      </c>
      <c r="J23" s="27"/>
    </row>
    <row r="24" spans="1:10" s="28" customFormat="1" ht="28.5">
      <c r="A24" s="26">
        <v>13</v>
      </c>
      <c r="B24" s="46" t="s">
        <v>21</v>
      </c>
      <c r="C24" s="43">
        <v>554</v>
      </c>
      <c r="D24" s="25">
        <v>180625.2</v>
      </c>
      <c r="E24" s="25">
        <v>35941.6</v>
      </c>
      <c r="F24" s="49">
        <v>28602.1</v>
      </c>
      <c r="G24" s="1">
        <f t="shared" si="0"/>
        <v>125.66070323507714</v>
      </c>
      <c r="H24" s="21">
        <v>561</v>
      </c>
      <c r="I24" s="39">
        <v>145459.7</v>
      </c>
      <c r="J24" s="27"/>
    </row>
    <row r="25" spans="1:10" s="28" customFormat="1" ht="28.5">
      <c r="A25" s="26"/>
      <c r="B25" s="46" t="s">
        <v>22</v>
      </c>
      <c r="C25" s="43">
        <v>472</v>
      </c>
      <c r="D25" s="25">
        <v>161117.4</v>
      </c>
      <c r="E25" s="25">
        <v>37721.9</v>
      </c>
      <c r="F25" s="49">
        <v>29372.5</v>
      </c>
      <c r="G25" s="1">
        <f t="shared" si="0"/>
        <v>128.42590858796495</v>
      </c>
      <c r="H25" s="21">
        <v>469</v>
      </c>
      <c r="I25" s="39">
        <v>124301.1</v>
      </c>
      <c r="J25" s="27"/>
    </row>
    <row r="26" spans="1:10" s="28" customFormat="1" ht="15" thickBot="1">
      <c r="A26" s="26"/>
      <c r="B26" s="48" t="s">
        <v>23</v>
      </c>
      <c r="C26" s="44">
        <v>8</v>
      </c>
      <c r="D26" s="51">
        <v>1462</v>
      </c>
      <c r="E26" s="51">
        <f>D26/C26/9*1000</f>
        <v>20305.55555555556</v>
      </c>
      <c r="F26" s="71">
        <f>I26/H26/9*1000</f>
        <v>23395.37037037037</v>
      </c>
      <c r="G26" s="52">
        <f t="shared" si="0"/>
        <v>86.79305022361184</v>
      </c>
      <c r="H26" s="63">
        <v>12</v>
      </c>
      <c r="I26" s="41">
        <v>2526.7</v>
      </c>
      <c r="J26" s="27"/>
    </row>
    <row r="27" spans="1:10" s="30" customFormat="1" ht="15.75" thickBot="1">
      <c r="A27" s="2"/>
      <c r="B27" s="35" t="s">
        <v>24</v>
      </c>
      <c r="C27" s="3">
        <f>C6+C11+C15+C16+C17+C18+C19+C20+C21+C22+C23+C24</f>
        <v>18511.5</v>
      </c>
      <c r="D27" s="36">
        <f>D6+D11+D15+D16+D17+D18+D19+D20+D21+D22+D23+D24</f>
        <v>9056042.199999997</v>
      </c>
      <c r="E27" s="37">
        <v>54355.4</v>
      </c>
      <c r="F27" s="37">
        <f>I27/H27/9*1000</f>
        <v>50132.44621376877</v>
      </c>
      <c r="G27" s="38">
        <f t="shared" si="0"/>
        <v>108.42359410953979</v>
      </c>
      <c r="H27" s="24">
        <f>SUM(H6,H10,H11,H15:H24)</f>
        <v>18086</v>
      </c>
      <c r="I27" s="53">
        <f>I6+I11+I15+I16+I17+I18+I19+I20+I21+I22+I23+I24</f>
        <v>8160258.799999999</v>
      </c>
      <c r="J27" s="27"/>
    </row>
    <row r="28" spans="2:10" ht="12.75" customHeight="1">
      <c r="B28" s="4"/>
      <c r="C28" s="34"/>
      <c r="D28" s="33"/>
      <c r="E28" s="6"/>
      <c r="F28" s="5"/>
      <c r="G28" s="6"/>
      <c r="H28" s="7"/>
      <c r="J28" s="27"/>
    </row>
    <row r="29" spans="2:9" ht="25.5" customHeight="1">
      <c r="B29" s="16" t="s">
        <v>30</v>
      </c>
      <c r="C29" s="9"/>
      <c r="D29" s="10"/>
      <c r="E29" s="6"/>
      <c r="F29" s="11"/>
      <c r="G29" s="12"/>
      <c r="H29" s="7"/>
      <c r="I29" s="10"/>
    </row>
    <row r="30" spans="2:9" ht="25.5" customHeight="1">
      <c r="B30" s="16" t="s">
        <v>31</v>
      </c>
      <c r="C30" s="9"/>
      <c r="D30" s="10"/>
      <c r="E30" s="6"/>
      <c r="F30" s="11"/>
      <c r="G30" s="12"/>
      <c r="H30" s="7"/>
      <c r="I30" s="10"/>
    </row>
    <row r="31" spans="2:8" ht="12.75" customHeight="1">
      <c r="B31" s="16" t="s">
        <v>25</v>
      </c>
      <c r="C31" s="5"/>
      <c r="D31" s="5"/>
      <c r="E31" s="5"/>
      <c r="F31" s="5"/>
      <c r="G31" s="13"/>
      <c r="H31" s="5"/>
    </row>
    <row r="32" spans="3:9" ht="12.75" customHeight="1">
      <c r="C32" s="14"/>
      <c r="D32" s="14"/>
      <c r="E32" s="15"/>
      <c r="F32" s="14"/>
      <c r="G32" s="5"/>
      <c r="H32" s="5"/>
      <c r="I32" s="20"/>
    </row>
    <row r="33" spans="2:5" ht="12.75" customHeight="1">
      <c r="B33" s="16"/>
      <c r="E33" s="20"/>
    </row>
    <row r="34" spans="2:6" ht="12.75">
      <c r="B34" s="16"/>
      <c r="F34" s="20"/>
    </row>
    <row r="35" spans="2:5" ht="12.75">
      <c r="B35" s="31"/>
      <c r="E35" s="32"/>
    </row>
  </sheetData>
  <sheetProtection/>
  <mergeCells count="5">
    <mergeCell ref="C10:I10"/>
    <mergeCell ref="A1:I1"/>
    <mergeCell ref="A2:I2"/>
    <mergeCell ref="A3:I3"/>
    <mergeCell ref="A4:I4"/>
  </mergeCells>
  <printOptions/>
  <pageMargins left="0.41" right="0.17" top="0.2" bottom="0.35" header="0.16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1" sqref="E31"/>
    </sheetView>
  </sheetViews>
  <sheetFormatPr defaultColWidth="9.140625" defaultRowHeight="12.75"/>
  <cols>
    <col min="1" max="1" width="5.2812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7" width="14.421875" style="8" customWidth="1"/>
    <col min="8" max="8" width="17.140625" style="8" customWidth="1"/>
    <col min="9" max="9" width="13.8515625" style="8" customWidth="1"/>
    <col min="10" max="16384" width="9.140625" style="8" customWidth="1"/>
  </cols>
  <sheetData>
    <row r="1" spans="1:9" ht="16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6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</row>
    <row r="3" spans="1:9" ht="16.5" customHeight="1">
      <c r="A3" s="84" t="s">
        <v>53</v>
      </c>
      <c r="B3" s="84"/>
      <c r="C3" s="84"/>
      <c r="D3" s="84"/>
      <c r="E3" s="84"/>
      <c r="F3" s="84"/>
      <c r="G3" s="84"/>
      <c r="H3" s="84"/>
      <c r="I3" s="84"/>
    </row>
    <row r="4" spans="1:9" ht="15.75" customHeight="1" thickBot="1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9" s="19" customFormat="1" ht="75.75" thickBot="1">
      <c r="A5" s="17" t="s">
        <v>3</v>
      </c>
      <c r="B5" s="17" t="s">
        <v>4</v>
      </c>
      <c r="C5" s="64" t="s">
        <v>54</v>
      </c>
      <c r="D5" s="17" t="s">
        <v>55</v>
      </c>
      <c r="E5" s="70" t="s">
        <v>56</v>
      </c>
      <c r="F5" s="17" t="s">
        <v>57</v>
      </c>
      <c r="G5" s="70" t="s">
        <v>35</v>
      </c>
      <c r="H5" s="18" t="s">
        <v>58</v>
      </c>
      <c r="I5" s="56" t="s">
        <v>59</v>
      </c>
    </row>
    <row r="6" spans="1:10" s="28" customFormat="1" ht="28.5">
      <c r="A6" s="26">
        <v>1</v>
      </c>
      <c r="B6" s="46" t="s">
        <v>5</v>
      </c>
      <c r="C6" s="72">
        <v>3</v>
      </c>
      <c r="D6" s="1">
        <v>1722.4</v>
      </c>
      <c r="E6" s="58">
        <f>D6/C6/12*1000</f>
        <v>47844.44444444444</v>
      </c>
      <c r="F6" s="25">
        <f>I6/H6/12*1000</f>
        <v>42780.55555555556</v>
      </c>
      <c r="G6" s="59">
        <f>E6/F6*100</f>
        <v>111.83689370820073</v>
      </c>
      <c r="H6" s="68">
        <v>3</v>
      </c>
      <c r="I6" s="66">
        <f>I9+I8</f>
        <v>1540.1</v>
      </c>
      <c r="J6" s="27"/>
    </row>
    <row r="7" spans="1:10" s="28" customFormat="1" ht="14.25">
      <c r="A7" s="26"/>
      <c r="B7" s="46" t="s">
        <v>6</v>
      </c>
      <c r="C7" s="73"/>
      <c r="D7" s="76"/>
      <c r="E7" s="61"/>
      <c r="F7" s="45"/>
      <c r="G7" s="61"/>
      <c r="H7" s="45"/>
      <c r="I7" s="62"/>
      <c r="J7" s="27"/>
    </row>
    <row r="8" spans="1:10" s="28" customFormat="1" ht="14.25">
      <c r="A8" s="26"/>
      <c r="B8" s="46" t="s">
        <v>7</v>
      </c>
      <c r="C8" s="57"/>
      <c r="D8" s="25"/>
      <c r="E8" s="58"/>
      <c r="F8" s="25"/>
      <c r="G8" s="59"/>
      <c r="H8" s="68"/>
      <c r="I8" s="60">
        <v>202</v>
      </c>
      <c r="J8" s="27"/>
    </row>
    <row r="9" spans="1:10" s="28" customFormat="1" ht="15" thickBot="1">
      <c r="A9" s="29"/>
      <c r="B9" s="47" t="s">
        <v>52</v>
      </c>
      <c r="C9" s="74">
        <v>3</v>
      </c>
      <c r="D9" s="51">
        <v>1722.4</v>
      </c>
      <c r="E9" s="75">
        <f>D9/C9/12*1000</f>
        <v>47844.44444444444</v>
      </c>
      <c r="F9" s="71">
        <f>I9/H9/12*1000</f>
        <v>37169.444444444445</v>
      </c>
      <c r="G9" s="65">
        <f>E9/F9*100</f>
        <v>128.71982661983407</v>
      </c>
      <c r="H9" s="69">
        <v>3</v>
      </c>
      <c r="I9" s="67">
        <v>1338.1</v>
      </c>
      <c r="J9" s="27"/>
    </row>
    <row r="10" spans="1:10" s="28" customFormat="1" ht="15" thickBot="1">
      <c r="A10" s="29">
        <v>2</v>
      </c>
      <c r="B10" s="47" t="s">
        <v>26</v>
      </c>
      <c r="C10" s="86" t="s">
        <v>27</v>
      </c>
      <c r="D10" s="87"/>
      <c r="E10" s="87"/>
      <c r="F10" s="87"/>
      <c r="G10" s="87"/>
      <c r="H10" s="87"/>
      <c r="I10" s="88"/>
      <c r="J10" s="27"/>
    </row>
    <row r="11" spans="1:10" s="28" customFormat="1" ht="18.75" customHeight="1">
      <c r="A11" s="29">
        <v>3</v>
      </c>
      <c r="B11" s="47" t="s">
        <v>8</v>
      </c>
      <c r="C11" s="77">
        <f>SUM(C12,C13,C14)</f>
        <v>9121</v>
      </c>
      <c r="D11" s="92">
        <f>SUM(D12,D13,D14)</f>
        <v>6218000.9</v>
      </c>
      <c r="E11" s="78">
        <f>D11/C11/12*1000</f>
        <v>56810.29949201476</v>
      </c>
      <c r="F11" s="78">
        <f>I11/H11/12*1000</f>
        <v>54097.18646864687</v>
      </c>
      <c r="G11" s="89">
        <f aca="true" t="shared" si="0" ref="G11:G27">E11/F11*100</f>
        <v>105.01525717042665</v>
      </c>
      <c r="H11" s="80">
        <f>SUM(H12:H14)</f>
        <v>9090</v>
      </c>
      <c r="I11" s="78">
        <f>SUM(I12,I13,I14)</f>
        <v>5900921.100000001</v>
      </c>
      <c r="J11" s="27"/>
    </row>
    <row r="12" spans="1:10" s="28" customFormat="1" ht="14.25">
      <c r="A12" s="29"/>
      <c r="B12" s="46" t="s">
        <v>9</v>
      </c>
      <c r="C12" s="42">
        <v>8132</v>
      </c>
      <c r="D12" s="93">
        <v>5662987.8</v>
      </c>
      <c r="E12" s="25">
        <v>57749.3</v>
      </c>
      <c r="F12" s="25">
        <v>55817.6</v>
      </c>
      <c r="G12" s="90">
        <f t="shared" si="0"/>
        <v>103.46073639855531</v>
      </c>
      <c r="H12" s="21">
        <v>8049</v>
      </c>
      <c r="I12" s="39">
        <v>5441472.9</v>
      </c>
      <c r="J12" s="27"/>
    </row>
    <row r="13" spans="1:10" s="28" customFormat="1" ht="14.25">
      <c r="A13" s="29"/>
      <c r="B13" s="46" t="s">
        <v>10</v>
      </c>
      <c r="C13" s="55">
        <v>244</v>
      </c>
      <c r="D13" s="94">
        <v>150265.9</v>
      </c>
      <c r="E13" s="25">
        <v>50967.7</v>
      </c>
      <c r="F13" s="25">
        <v>40014.4</v>
      </c>
      <c r="G13" s="90">
        <f t="shared" si="0"/>
        <v>127.37339557759206</v>
      </c>
      <c r="H13" s="21">
        <v>306</v>
      </c>
      <c r="I13" s="25">
        <v>148124.3</v>
      </c>
      <c r="J13" s="27"/>
    </row>
    <row r="14" spans="1:10" s="28" customFormat="1" ht="28.5">
      <c r="A14" s="26"/>
      <c r="B14" s="46" t="s">
        <v>11</v>
      </c>
      <c r="C14" s="42">
        <v>745</v>
      </c>
      <c r="D14" s="93">
        <v>404747.2</v>
      </c>
      <c r="E14" s="25">
        <v>44049.8</v>
      </c>
      <c r="F14" s="25">
        <v>34517</v>
      </c>
      <c r="G14" s="90">
        <f t="shared" si="0"/>
        <v>127.61769562824117</v>
      </c>
      <c r="H14" s="21">
        <v>735</v>
      </c>
      <c r="I14" s="25">
        <v>311323.9</v>
      </c>
      <c r="J14" s="27"/>
    </row>
    <row r="15" spans="1:10" s="28" customFormat="1" ht="14.25">
      <c r="A15" s="26">
        <v>4</v>
      </c>
      <c r="B15" s="46" t="s">
        <v>12</v>
      </c>
      <c r="C15" s="42">
        <v>1789</v>
      </c>
      <c r="D15" s="95">
        <v>1219652.4</v>
      </c>
      <c r="E15" s="25">
        <v>56130.8</v>
      </c>
      <c r="F15" s="25">
        <v>58895.1</v>
      </c>
      <c r="G15" s="90">
        <f t="shared" si="0"/>
        <v>95.30640070226556</v>
      </c>
      <c r="H15" s="21">
        <v>1559</v>
      </c>
      <c r="I15" s="25">
        <v>1121823.7</v>
      </c>
      <c r="J15" s="27"/>
    </row>
    <row r="16" spans="1:10" s="28" customFormat="1" ht="14.25">
      <c r="A16" s="26">
        <v>5</v>
      </c>
      <c r="B16" s="46" t="s">
        <v>13</v>
      </c>
      <c r="C16" s="42">
        <v>57</v>
      </c>
      <c r="D16" s="93">
        <v>25034</v>
      </c>
      <c r="E16" s="25">
        <v>34534.2</v>
      </c>
      <c r="F16" s="25">
        <v>33170</v>
      </c>
      <c r="G16" s="90">
        <f t="shared" si="0"/>
        <v>104.11275248718721</v>
      </c>
      <c r="H16" s="21">
        <v>47</v>
      </c>
      <c r="I16" s="39">
        <v>20864.7</v>
      </c>
      <c r="J16" s="27"/>
    </row>
    <row r="17" spans="1:10" s="28" customFormat="1" ht="14.25">
      <c r="A17" s="26">
        <v>6</v>
      </c>
      <c r="B17" s="46" t="s">
        <v>14</v>
      </c>
      <c r="C17" s="42">
        <v>144</v>
      </c>
      <c r="D17" s="93">
        <v>69173.8</v>
      </c>
      <c r="E17" s="25">
        <v>39489.2</v>
      </c>
      <c r="F17" s="25">
        <v>35845.9</v>
      </c>
      <c r="G17" s="90">
        <f t="shared" si="0"/>
        <v>110.16378442164934</v>
      </c>
      <c r="H17" s="21">
        <v>139</v>
      </c>
      <c r="I17" s="39">
        <v>60498.6</v>
      </c>
      <c r="J17" s="27"/>
    </row>
    <row r="18" spans="1:10" s="28" customFormat="1" ht="14.25">
      <c r="A18" s="26">
        <v>7</v>
      </c>
      <c r="B18" s="46" t="s">
        <v>15</v>
      </c>
      <c r="C18" s="42">
        <v>2099</v>
      </c>
      <c r="D18" s="93">
        <v>1952471.3</v>
      </c>
      <c r="E18" s="25">
        <v>77359.7</v>
      </c>
      <c r="F18" s="25">
        <v>66365.9</v>
      </c>
      <c r="G18" s="90">
        <f t="shared" si="0"/>
        <v>116.56543495982123</v>
      </c>
      <c r="H18" s="21">
        <v>2046</v>
      </c>
      <c r="I18" s="25">
        <v>1634456.1</v>
      </c>
      <c r="J18" s="27"/>
    </row>
    <row r="19" spans="1:10" s="28" customFormat="1" ht="14.25">
      <c r="A19" s="26">
        <v>8</v>
      </c>
      <c r="B19" s="46" t="s">
        <v>16</v>
      </c>
      <c r="C19" s="42">
        <v>73</v>
      </c>
      <c r="D19" s="93">
        <v>37792.6</v>
      </c>
      <c r="E19" s="25">
        <f>D19/C19/12*1000</f>
        <v>43142.23744292237</v>
      </c>
      <c r="F19" s="25">
        <v>44877</v>
      </c>
      <c r="G19" s="90">
        <f t="shared" si="0"/>
        <v>96.13440613882918</v>
      </c>
      <c r="H19" s="21">
        <v>72</v>
      </c>
      <c r="I19" s="25">
        <v>38785.1</v>
      </c>
      <c r="J19" s="27"/>
    </row>
    <row r="20" spans="1:10" s="28" customFormat="1" ht="28.5">
      <c r="A20" s="26">
        <v>9</v>
      </c>
      <c r="B20" s="46" t="s">
        <v>17</v>
      </c>
      <c r="C20" s="42">
        <v>571</v>
      </c>
      <c r="D20" s="93">
        <v>370111.3</v>
      </c>
      <c r="E20" s="25">
        <v>53073.9</v>
      </c>
      <c r="F20" s="25">
        <v>53014.1</v>
      </c>
      <c r="G20" s="90">
        <f t="shared" si="0"/>
        <v>100.11280017957486</v>
      </c>
      <c r="H20" s="21">
        <v>468</v>
      </c>
      <c r="I20" s="39">
        <v>301723.7</v>
      </c>
      <c r="J20" s="27"/>
    </row>
    <row r="21" spans="1:10" s="28" customFormat="1" ht="42.75">
      <c r="A21" s="26">
        <v>10</v>
      </c>
      <c r="B21" s="46" t="s">
        <v>18</v>
      </c>
      <c r="C21" s="42">
        <v>1014</v>
      </c>
      <c r="D21" s="93">
        <v>607519.7</v>
      </c>
      <c r="E21" s="25">
        <v>49093.4</v>
      </c>
      <c r="F21" s="25">
        <v>47427.1</v>
      </c>
      <c r="G21" s="90">
        <f t="shared" si="0"/>
        <v>103.51339213234627</v>
      </c>
      <c r="H21" s="21">
        <v>1037</v>
      </c>
      <c r="I21" s="39">
        <v>599650.2</v>
      </c>
      <c r="J21" s="27"/>
    </row>
    <row r="22" spans="1:10" s="28" customFormat="1" ht="14.25">
      <c r="A22" s="26">
        <v>11</v>
      </c>
      <c r="B22" s="46" t="s">
        <v>19</v>
      </c>
      <c r="C22" s="42">
        <v>1971</v>
      </c>
      <c r="D22" s="93">
        <v>806017.4</v>
      </c>
      <c r="E22" s="25">
        <v>34052.2</v>
      </c>
      <c r="F22" s="25">
        <v>31896.2</v>
      </c>
      <c r="G22" s="90">
        <f t="shared" si="0"/>
        <v>106.7594258877233</v>
      </c>
      <c r="H22" s="21">
        <v>2065</v>
      </c>
      <c r="I22" s="39">
        <v>791320.5</v>
      </c>
      <c r="J22" s="27"/>
    </row>
    <row r="23" spans="1:10" s="28" customFormat="1" ht="28.5">
      <c r="A23" s="26">
        <v>12</v>
      </c>
      <c r="B23" s="46" t="s">
        <v>20</v>
      </c>
      <c r="C23" s="42">
        <v>1135</v>
      </c>
      <c r="D23" s="93">
        <v>567057.3</v>
      </c>
      <c r="E23" s="25">
        <v>41608.9</v>
      </c>
      <c r="F23" s="25">
        <f>I23/H23/12*1000</f>
        <v>30758.340649692713</v>
      </c>
      <c r="G23" s="90">
        <f t="shared" si="0"/>
        <v>135.27680336818068</v>
      </c>
      <c r="H23" s="21">
        <v>1139</v>
      </c>
      <c r="I23" s="39">
        <v>420405</v>
      </c>
      <c r="J23" s="27"/>
    </row>
    <row r="24" spans="1:10" s="28" customFormat="1" ht="28.5">
      <c r="A24" s="26">
        <v>13</v>
      </c>
      <c r="B24" s="46" t="s">
        <v>21</v>
      </c>
      <c r="C24" s="43">
        <v>552</v>
      </c>
      <c r="D24" s="93">
        <v>243954.3</v>
      </c>
      <c r="E24" s="25">
        <v>36463.5</v>
      </c>
      <c r="F24" s="25">
        <v>27956.7</v>
      </c>
      <c r="G24" s="90">
        <f t="shared" si="0"/>
        <v>130.4284840485465</v>
      </c>
      <c r="H24" s="21">
        <v>561</v>
      </c>
      <c r="I24" s="39">
        <v>189739.4</v>
      </c>
      <c r="J24" s="27"/>
    </row>
    <row r="25" spans="1:10" s="28" customFormat="1" ht="28.5">
      <c r="A25" s="26"/>
      <c r="B25" s="46" t="s">
        <v>22</v>
      </c>
      <c r="C25" s="43">
        <v>470</v>
      </c>
      <c r="D25" s="93">
        <v>217832.1</v>
      </c>
      <c r="E25" s="25">
        <v>38348.4</v>
      </c>
      <c r="F25" s="25">
        <v>28690.6</v>
      </c>
      <c r="G25" s="90">
        <f t="shared" si="0"/>
        <v>133.66189623082124</v>
      </c>
      <c r="H25" s="21">
        <v>470</v>
      </c>
      <c r="I25" s="39">
        <v>162304.6</v>
      </c>
      <c r="J25" s="27"/>
    </row>
    <row r="26" spans="1:10" s="28" customFormat="1" ht="15" thickBot="1">
      <c r="A26" s="26"/>
      <c r="B26" s="48" t="s">
        <v>23</v>
      </c>
      <c r="C26" s="44">
        <v>8</v>
      </c>
      <c r="D26" s="96">
        <v>2112</v>
      </c>
      <c r="E26" s="51">
        <f>D26/C26/12*1000</f>
        <v>22000</v>
      </c>
      <c r="F26" s="51">
        <f>I26/H26/12*1000</f>
        <v>22363.88888888889</v>
      </c>
      <c r="G26" s="91">
        <f t="shared" si="0"/>
        <v>98.37287293503913</v>
      </c>
      <c r="H26" s="63">
        <v>12</v>
      </c>
      <c r="I26" s="41">
        <v>3220.4</v>
      </c>
      <c r="J26" s="27"/>
    </row>
    <row r="27" spans="1:10" s="30" customFormat="1" ht="15.75" thickBot="1">
      <c r="A27" s="2"/>
      <c r="B27" s="35" t="s">
        <v>24</v>
      </c>
      <c r="C27" s="3">
        <f>C6+C11+C15+C16+C17+C18+C19+C20+C21+C22+C23+C24</f>
        <v>18529</v>
      </c>
      <c r="D27" s="36">
        <f>D6+D11+D15+D16+D17+D18+D19+D20+D21+D22+D23+D24</f>
        <v>12118507.400000002</v>
      </c>
      <c r="E27" s="71">
        <v>54502.4</v>
      </c>
      <c r="F27" s="71">
        <f>I27/H27/12*1000</f>
        <v>50668.13069241743</v>
      </c>
      <c r="G27" s="38">
        <f t="shared" si="0"/>
        <v>107.56741812887994</v>
      </c>
      <c r="H27" s="24">
        <f>SUM(H6,H10,H11,H15:H24)</f>
        <v>18226</v>
      </c>
      <c r="I27" s="53">
        <f>I6+I11+I15+I16+I17+I18+I19+I20+I21+I22+I23+I24</f>
        <v>11081728.2</v>
      </c>
      <c r="J27" s="27"/>
    </row>
    <row r="28" spans="2:10" ht="12.75" customHeight="1">
      <c r="B28" s="4"/>
      <c r="C28" s="34"/>
      <c r="D28" s="33"/>
      <c r="E28" s="6"/>
      <c r="F28" s="5"/>
      <c r="G28" s="6"/>
      <c r="H28" s="7"/>
      <c r="J28" s="27"/>
    </row>
    <row r="29" spans="2:9" ht="15" customHeight="1">
      <c r="B29" s="16" t="s">
        <v>60</v>
      </c>
      <c r="C29" s="9"/>
      <c r="D29" s="10"/>
      <c r="E29" s="6"/>
      <c r="F29" s="11"/>
      <c r="G29" s="12"/>
      <c r="H29" s="7"/>
      <c r="I29" s="10"/>
    </row>
    <row r="30" spans="2:9" ht="24" customHeight="1">
      <c r="B30" s="16" t="s">
        <v>61</v>
      </c>
      <c r="C30" s="9"/>
      <c r="D30" s="10"/>
      <c r="E30" s="6"/>
      <c r="F30" s="11"/>
      <c r="G30" s="12"/>
      <c r="H30" s="7"/>
      <c r="I30" s="10"/>
    </row>
    <row r="31" spans="2:9" ht="19.5" customHeight="1">
      <c r="B31" s="16" t="s">
        <v>31</v>
      </c>
      <c r="C31" s="9"/>
      <c r="D31" s="10"/>
      <c r="E31" s="6"/>
      <c r="F31" s="11"/>
      <c r="G31" s="12"/>
      <c r="H31" s="7"/>
      <c r="I31" s="10"/>
    </row>
    <row r="32" spans="2:8" ht="12.75" customHeight="1">
      <c r="B32" s="16" t="s">
        <v>25</v>
      </c>
      <c r="C32" s="5"/>
      <c r="D32" s="5"/>
      <c r="E32" s="5"/>
      <c r="F32" s="5"/>
      <c r="G32" s="13"/>
      <c r="H32" s="5"/>
    </row>
    <row r="33" spans="3:9" ht="12.75" customHeight="1">
      <c r="C33" s="14"/>
      <c r="D33" s="14"/>
      <c r="E33" s="15"/>
      <c r="F33" s="14"/>
      <c r="G33" s="5"/>
      <c r="H33" s="5"/>
      <c r="I33" s="20"/>
    </row>
    <row r="34" spans="2:5" ht="12.75" customHeight="1">
      <c r="B34" s="16"/>
      <c r="E34" s="20"/>
    </row>
    <row r="35" spans="2:6" ht="12.75">
      <c r="B35" s="16"/>
      <c r="F35" s="20"/>
    </row>
    <row r="36" spans="2:5" ht="12.75">
      <c r="B36" s="31"/>
      <c r="E36" s="32"/>
    </row>
  </sheetData>
  <sheetProtection/>
  <mergeCells count="5">
    <mergeCell ref="C10:I10"/>
    <mergeCell ref="A1:I1"/>
    <mergeCell ref="A2:I2"/>
    <mergeCell ref="A3:I3"/>
    <mergeCell ref="A4:I4"/>
  </mergeCells>
  <printOptions/>
  <pageMargins left="0.41" right="0.17" top="0.2" bottom="0.35" header="0.16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2014-03-13T09:47:09Z</cp:lastPrinted>
  <dcterms:created xsi:type="dcterms:W3CDTF">1996-10-08T23:32:33Z</dcterms:created>
  <dcterms:modified xsi:type="dcterms:W3CDTF">2014-03-13T09:47:24Z</dcterms:modified>
  <cp:category/>
  <cp:version/>
  <cp:contentType/>
  <cp:contentStatus/>
</cp:coreProperties>
</file>