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январь-март 2012" sheetId="1" r:id="rId1"/>
    <sheet name="январь-июнь 2012" sheetId="2" r:id="rId2"/>
    <sheet name="январь-сентябрь 2012" sheetId="3" r:id="rId3"/>
    <sheet name="январь-декабрь 2012" sheetId="4" r:id="rId4"/>
  </sheets>
  <definedNames/>
  <calcPr fullCalcOnLoad="1"/>
</workbook>
</file>

<file path=xl/comments1.xml><?xml version="1.0" encoding="utf-8"?>
<comments xmlns="http://schemas.openxmlformats.org/spreadsheetml/2006/main">
  <authors>
    <author>ok</author>
  </authors>
  <commentList>
    <comment ref="F11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49575,9</t>
        </r>
      </text>
    </comment>
    <comment ref="F12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24480,3</t>
        </r>
      </text>
    </comment>
    <comment ref="F13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30938,4</t>
        </r>
      </text>
    </comment>
    <comment ref="F14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49008,2</t>
        </r>
      </text>
    </comment>
    <comment ref="F15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24321,6</t>
        </r>
      </text>
    </comment>
    <comment ref="F16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30267,3</t>
        </r>
      </text>
    </comment>
    <comment ref="F17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70452,3</t>
        </r>
      </text>
    </comment>
    <comment ref="F18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40674,9</t>
        </r>
      </text>
    </comment>
    <comment ref="F19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53833,2</t>
        </r>
      </text>
    </comment>
    <comment ref="F20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42359,6</t>
        </r>
      </text>
    </comment>
    <comment ref="F21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21585,1</t>
        </r>
      </text>
    </comment>
    <comment ref="F22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21961,4</t>
        </r>
      </text>
    </comment>
    <comment ref="F23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24791,7</t>
        </r>
      </text>
    </comment>
    <comment ref="F24" authorId="0">
      <text>
        <r>
          <rPr>
            <b/>
            <sz val="8"/>
            <rFont val="Tahoma"/>
            <family val="0"/>
          </rPr>
          <t>ok:</t>
        </r>
        <r>
          <rPr>
            <sz val="8"/>
            <rFont val="Tahoma"/>
            <family val="0"/>
          </rPr>
          <t xml:space="preserve">
24277,6</t>
        </r>
      </text>
    </comment>
  </commentList>
</comments>
</file>

<file path=xl/comments3.xml><?xml version="1.0" encoding="utf-8"?>
<comments xmlns="http://schemas.openxmlformats.org/spreadsheetml/2006/main">
  <authors>
    <author>ok</author>
  </authors>
  <commentList>
    <comment ref="F11" authorId="0">
      <text>
        <r>
          <rPr>
            <b/>
            <sz val="8"/>
            <rFont val="Tahoma"/>
            <family val="0"/>
          </rPr>
          <t>среднемес по ст-ке, по расчету 50 612,3</t>
        </r>
      </text>
    </comment>
    <comment ref="F12" authorId="0">
      <text>
        <r>
          <rPr>
            <b/>
            <sz val="8"/>
            <rFont val="Tahoma"/>
            <family val="0"/>
          </rPr>
          <t>по расчету 35 439,7</t>
        </r>
      </text>
    </comment>
    <comment ref="F13" authorId="0">
      <text>
        <r>
          <rPr>
            <b/>
            <sz val="8"/>
            <rFont val="Tahoma"/>
            <family val="0"/>
          </rPr>
          <t>по рсчету 29 343,4</t>
        </r>
      </text>
    </comment>
    <comment ref="F14" authorId="0">
      <text>
        <r>
          <rPr>
            <b/>
            <sz val="8"/>
            <rFont val="Tahoma"/>
            <family val="0"/>
          </rPr>
          <t>по расчету 52 725,6</t>
        </r>
      </text>
    </comment>
    <comment ref="F15" authorId="0">
      <text>
        <r>
          <rPr>
            <b/>
            <sz val="8"/>
            <rFont val="Tahoma"/>
            <family val="0"/>
          </rPr>
          <t>по расчету 30 379,9</t>
        </r>
      </text>
    </comment>
    <comment ref="F16" authorId="0">
      <text>
        <r>
          <rPr>
            <b/>
            <sz val="8"/>
            <rFont val="Tahoma"/>
            <family val="0"/>
          </rPr>
          <t>по расчету 32 725,3</t>
        </r>
      </text>
    </comment>
    <comment ref="F17" authorId="0">
      <text>
        <r>
          <rPr>
            <b/>
            <sz val="8"/>
            <rFont val="Tahoma"/>
            <family val="0"/>
          </rPr>
          <t>по расчету 64 295,0</t>
        </r>
      </text>
    </comment>
    <comment ref="F18" authorId="0">
      <text>
        <r>
          <rPr>
            <b/>
            <sz val="8"/>
            <rFont val="Tahoma"/>
            <family val="0"/>
          </rPr>
          <t>по расчету 48 190,4</t>
        </r>
      </text>
    </comment>
    <comment ref="F19" authorId="0">
      <text>
        <r>
          <rPr>
            <b/>
            <sz val="8"/>
            <rFont val="Tahoma"/>
            <family val="0"/>
          </rPr>
          <t>по расчету 47 277,2</t>
        </r>
      </text>
    </comment>
    <comment ref="F20" authorId="0">
      <text>
        <r>
          <rPr>
            <b/>
            <sz val="8"/>
            <rFont val="Tahoma"/>
            <family val="0"/>
          </rPr>
          <t>по расчету 41 253,7</t>
        </r>
      </text>
    </comment>
    <comment ref="F21" authorId="0">
      <text>
        <r>
          <rPr>
            <b/>
            <sz val="8"/>
            <rFont val="Tahoma"/>
            <family val="0"/>
          </rPr>
          <t>по расчету 24 897,1</t>
        </r>
      </text>
    </comment>
    <comment ref="F22" authorId="0">
      <text>
        <r>
          <rPr>
            <b/>
            <sz val="8"/>
            <rFont val="Tahoma"/>
            <family val="0"/>
          </rPr>
          <t>по расчету 25 697,2</t>
        </r>
      </text>
    </comment>
    <comment ref="F23" authorId="0">
      <text>
        <r>
          <rPr>
            <b/>
            <sz val="8"/>
            <rFont val="Tahoma"/>
            <family val="0"/>
          </rPr>
          <t>по расчету 26 354,9</t>
        </r>
      </text>
    </comment>
    <comment ref="F24" authorId="0">
      <text>
        <r>
          <rPr>
            <b/>
            <sz val="8"/>
            <rFont val="Tahoma"/>
            <family val="0"/>
          </rPr>
          <t>по расчету 26 875,5</t>
        </r>
      </text>
    </comment>
  </commentList>
</comments>
</file>

<file path=xl/comments4.xml><?xml version="1.0" encoding="utf-8"?>
<comments xmlns="http://schemas.openxmlformats.org/spreadsheetml/2006/main">
  <authors>
    <author>ok</author>
  </authors>
  <commentList>
    <comment ref="F11" authorId="0">
      <text>
        <r>
          <rPr>
            <b/>
            <sz val="8"/>
            <rFont val="Tahoma"/>
            <family val="0"/>
          </rPr>
          <t>среднемес по ст-ке, по расчету 50 612,3</t>
        </r>
      </text>
    </comment>
    <comment ref="F12" authorId="0">
      <text>
        <r>
          <rPr>
            <b/>
            <sz val="8"/>
            <rFont val="Tahoma"/>
            <family val="0"/>
          </rPr>
          <t>по расчету 35 439,7</t>
        </r>
      </text>
    </comment>
    <comment ref="F13" authorId="0">
      <text>
        <r>
          <rPr>
            <b/>
            <sz val="8"/>
            <rFont val="Tahoma"/>
            <family val="0"/>
          </rPr>
          <t>по рсчету 29 343,4</t>
        </r>
      </text>
    </comment>
    <comment ref="F14" authorId="0">
      <text>
        <r>
          <rPr>
            <b/>
            <sz val="8"/>
            <rFont val="Tahoma"/>
            <family val="0"/>
          </rPr>
          <t>по расчету 52 725,6</t>
        </r>
      </text>
    </comment>
    <comment ref="F15" authorId="0">
      <text>
        <r>
          <rPr>
            <b/>
            <sz val="8"/>
            <rFont val="Tahoma"/>
            <family val="0"/>
          </rPr>
          <t>по расчету 30 379,9</t>
        </r>
      </text>
    </comment>
    <comment ref="F16" authorId="0">
      <text>
        <r>
          <rPr>
            <b/>
            <sz val="8"/>
            <rFont val="Tahoma"/>
            <family val="0"/>
          </rPr>
          <t>по расчету 32 725,3</t>
        </r>
      </text>
    </comment>
    <comment ref="F17" authorId="0">
      <text>
        <r>
          <rPr>
            <b/>
            <sz val="8"/>
            <rFont val="Tahoma"/>
            <family val="0"/>
          </rPr>
          <t>по расчету 64 295,0</t>
        </r>
      </text>
    </comment>
    <comment ref="F18" authorId="0">
      <text>
        <r>
          <rPr>
            <b/>
            <sz val="8"/>
            <rFont val="Tahoma"/>
            <family val="0"/>
          </rPr>
          <t>по расчету 48 190,4</t>
        </r>
      </text>
    </comment>
    <comment ref="F19" authorId="0">
      <text>
        <r>
          <rPr>
            <b/>
            <sz val="8"/>
            <rFont val="Tahoma"/>
            <family val="0"/>
          </rPr>
          <t>по расчету 47 277,2</t>
        </r>
      </text>
    </comment>
    <comment ref="F20" authorId="0">
      <text>
        <r>
          <rPr>
            <b/>
            <sz val="8"/>
            <rFont val="Tahoma"/>
            <family val="0"/>
          </rPr>
          <t>по расчету 41 253,7</t>
        </r>
      </text>
    </comment>
    <comment ref="F21" authorId="0">
      <text>
        <r>
          <rPr>
            <b/>
            <sz val="8"/>
            <rFont val="Tahoma"/>
            <family val="0"/>
          </rPr>
          <t>по расчету 24 897,1</t>
        </r>
      </text>
    </comment>
    <comment ref="F22" authorId="0">
      <text>
        <r>
          <rPr>
            <b/>
            <sz val="8"/>
            <rFont val="Tahoma"/>
            <family val="0"/>
          </rPr>
          <t>по расчету 25 697,2</t>
        </r>
      </text>
    </comment>
    <comment ref="F23" authorId="0">
      <text>
        <r>
          <rPr>
            <b/>
            <sz val="8"/>
            <rFont val="Tahoma"/>
            <family val="0"/>
          </rPr>
          <t>по расчету 26 354,9</t>
        </r>
      </text>
    </comment>
    <comment ref="F24" authorId="0">
      <text>
        <r>
          <rPr>
            <b/>
            <sz val="8"/>
            <rFont val="Tahoma"/>
            <family val="0"/>
          </rPr>
          <t>по расчету 26 875,5</t>
        </r>
      </text>
    </comment>
  </commentList>
</comments>
</file>

<file path=xl/sharedStrings.xml><?xml version="1.0" encoding="utf-8"?>
<sst xmlns="http://schemas.openxmlformats.org/spreadsheetml/2006/main" count="148" uniqueCount="59">
  <si>
    <t xml:space="preserve">             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</si>
  <si>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</si>
  <si>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 xml:space="preserve">        Справочно</t>
  </si>
  <si>
    <t>№ п/п</t>
  </si>
  <si>
    <t>Наименование отрасли</t>
  </si>
  <si>
    <t>Сельское хозяйство, охота и лесное хозяйство</t>
  </si>
  <si>
    <t>в т.ч: сельское хозяйство</t>
  </si>
  <si>
    <t xml:space="preserve">         лесное хозяйство</t>
  </si>
  <si>
    <t>Промышленность</t>
  </si>
  <si>
    <t xml:space="preserve">   в т.ч: добыча полезных ископаемых</t>
  </si>
  <si>
    <t xml:space="preserve">         обрабатывающие производства</t>
  </si>
  <si>
    <t xml:space="preserve">         производство и распределение              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</si>
  <si>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</si>
  <si>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</si>
  <si>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</si>
  <si>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</si>
  <si>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</si>
  <si>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</si>
  <si>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</si>
  <si>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</si>
  <si>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</si>
  <si>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 и персональных услуг</t>
  </si>
  <si>
    <t>в т.ч: деятельность по организации отдыха и развлечений, культуры и спорта</t>
  </si>
  <si>
    <t xml:space="preserve">          предоставление персональных услуг</t>
  </si>
  <si>
    <t>ИТОГО по району</t>
  </si>
  <si>
    <t>Исп. Шимова С.К.</t>
  </si>
  <si>
    <t>тел 28-135</t>
  </si>
  <si>
    <t>за январь-март 2012 года</t>
  </si>
  <si>
    <t>% 2012г к 2011г.</t>
  </si>
  <si>
    <t>Рыболовство  и рыбоводство</t>
  </si>
  <si>
    <t>нет данных</t>
  </si>
  <si>
    <t>среднесп. численн за январь-март 2012г.  (чел.)</t>
  </si>
  <si>
    <t>Фонд з/пл за январь-март 2012г. (тыс. руб.)</t>
  </si>
  <si>
    <t>среднемесячная з/пл за январь-март 2012г. (руб.)</t>
  </si>
  <si>
    <t>среднемесячная з/пл за январь-март 2011г. (руб.)</t>
  </si>
  <si>
    <t>Численность за январь-март 2011 г</t>
  </si>
  <si>
    <t>Фонд з/пл за январь-март 2011г.</t>
  </si>
  <si>
    <t>за январь-июнь 2012 года</t>
  </si>
  <si>
    <t>среднесп. численн за январь-июнь 2012г.  (чел.)</t>
  </si>
  <si>
    <t>Фонд з/пл за январь-июнь 2012г. (тыс. руб.)</t>
  </si>
  <si>
    <t>среднемесячная з/пл за январь-июнь 2012г. (руб.)</t>
  </si>
  <si>
    <t>среднемесячная з/пл за январь-июнь 2011г. (руб.)</t>
  </si>
  <si>
    <t>Численность за январь-июнь 2011 г</t>
  </si>
  <si>
    <t>Фонд з/пл за январь-июнь 2011г.</t>
  </si>
  <si>
    <t>Исп. Сытник О.А.</t>
  </si>
  <si>
    <t>за январь-сентябрь 2012 года</t>
  </si>
  <si>
    <t>среднесп. численн за январь-сентябрь 2012г.  (чел.)</t>
  </si>
  <si>
    <t>Фонд з/пл за январь-сентябрь 2012г. (тыс. руб.)</t>
  </si>
  <si>
    <t>среднемесячная з/пл за январь-сентябрь 2012г. (руб.)</t>
  </si>
  <si>
    <t>среднемесячная з/пл за январь-сентябрь 2011г. (руб.)</t>
  </si>
  <si>
    <t>Численность за январь-сентябрь 2011 г</t>
  </si>
  <si>
    <t>Фонд з/пл за январь-сентябрь 2011г.</t>
  </si>
  <si>
    <t>за январь-декабрь 2012 года</t>
  </si>
  <si>
    <t>среднесп. численн за январь-декабрь 2012г.  (чел.)</t>
  </si>
  <si>
    <t>Фонд з/пл за январь-декабрь 2012г. (тыс. руб.)</t>
  </si>
  <si>
    <t>среднемесячная з/пл за январь-декабрь 2012г. (руб.)</t>
  </si>
  <si>
    <t>среднемесячная з/пл за январь-декабрь 2011г. (руб.)</t>
  </si>
  <si>
    <t>Численность за январь-декабрь 2011 г</t>
  </si>
  <si>
    <t>Фонд з/пл за январь-декабрь 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</si>
</sst>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49"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10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80" fontId="7" fillId="0" borderId="10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180" fontId="7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Fill="1" applyBorder="1" applyAlignment="1">
      <alignment wrapText="1"/>
    </xf>
    <xf numFmtId="180" fontId="1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0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80" fontId="0" fillId="0" borderId="0" xfId="0" applyNumberFormat="1" applyFill="1" applyAlignment="1">
      <alignment/>
    </xf>
    <xf numFmtId="3" fontId="10" fillId="0" borderId="21" xfId="0" applyNumberFormat="1" applyFont="1" applyFill="1" applyBorder="1" applyAlignment="1">
      <alignment horizontal="righ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180" fontId="3" fillId="0" borderId="15" xfId="0" applyNumberFormat="1" applyFont="1" applyFill="1" applyBorder="1" applyAlignment="1">
      <alignment horizontal="right" vertical="center" wrapText="1"/>
    </xf>
    <xf numFmtId="180" fontId="7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21" xfId="0" applyNumberFormat="1" applyFont="1" applyFill="1" applyBorder="1" applyAlignment="1">
      <alignment horizontal="right"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180" fontId="7" fillId="0" borderId="24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3" fontId="7" fillId="0" borderId="22" xfId="0" applyNumberFormat="1" applyFont="1" applyFill="1" applyBorder="1" applyAlignment="1">
      <alignment horizontal="right" vertical="center" wrapText="1"/>
    </xf>
    <xf numFmtId="180" fontId="7" fillId="0" borderId="22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Alignment="1">
      <alignment/>
    </xf>
    <xf numFmtId="180" fontId="7" fillId="0" borderId="24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right" vertical="center" wrapText="1"/>
    </xf>
    <xf numFmtId="180" fontId="7" fillId="0" borderId="2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180" fontId="7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 vertical="center" wrapText="1"/>
    </xf>
    <xf numFmtId="180" fontId="8" fillId="0" borderId="26" xfId="0" applyNumberFormat="1" applyFont="1" applyFill="1" applyBorder="1" applyAlignment="1">
      <alignment horizontal="right" vertical="center" wrapText="1"/>
    </xf>
    <xf numFmtId="180" fontId="7" fillId="0" borderId="27" xfId="0" applyNumberFormat="1" applyFont="1" applyFill="1" applyBorder="1" applyAlignment="1">
      <alignment horizontal="right" vertical="center" wrapText="1"/>
    </xf>
    <xf numFmtId="180" fontId="7" fillId="0" borderId="15" xfId="0" applyNumberFormat="1" applyFont="1" applyFill="1" applyBorder="1" applyAlignment="1">
      <alignment horizontal="right" vertical="center" wrapText="1"/>
    </xf>
    <xf numFmtId="180" fontId="7" fillId="0" borderId="28" xfId="0" applyNumberFormat="1" applyFont="1" applyFill="1" applyBorder="1" applyAlignment="1">
      <alignment horizontal="right" vertical="center" wrapText="1"/>
    </xf>
    <xf numFmtId="180" fontId="6" fillId="0" borderId="27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 wrapText="1"/>
    </xf>
    <xf numFmtId="180" fontId="7" fillId="0" borderId="29" xfId="0" applyNumberFormat="1" applyFont="1" applyFill="1" applyBorder="1" applyAlignment="1">
      <alignment horizontal="right" vertical="center"/>
    </xf>
    <xf numFmtId="180" fontId="7" fillId="0" borderId="30" xfId="0" applyNumberFormat="1" applyFont="1" applyFill="1" applyBorder="1" applyAlignment="1">
      <alignment horizontal="right" vertical="center" wrapText="1"/>
    </xf>
    <xf numFmtId="3" fontId="10" fillId="33" borderId="21" xfId="0" applyNumberFormat="1" applyFont="1" applyFill="1" applyBorder="1" applyAlignment="1">
      <alignment horizontal="right" vertical="center" wrapText="1"/>
    </xf>
    <xf numFmtId="180" fontId="6" fillId="33" borderId="24" xfId="0" applyNumberFormat="1" applyFont="1" applyFill="1" applyBorder="1" applyAlignment="1">
      <alignment horizontal="right" vertical="center"/>
    </xf>
    <xf numFmtId="180" fontId="7" fillId="33" borderId="24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 vertical="center" wrapText="1"/>
    </xf>
    <xf numFmtId="180" fontId="6" fillId="33" borderId="21" xfId="0" applyNumberFormat="1" applyFont="1" applyFill="1" applyBorder="1" applyAlignment="1">
      <alignment horizontal="right" vertical="center" wrapText="1"/>
    </xf>
    <xf numFmtId="180" fontId="7" fillId="33" borderId="11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180" fontId="7" fillId="33" borderId="21" xfId="0" applyNumberFormat="1" applyFont="1" applyFill="1" applyBorder="1" applyAlignment="1">
      <alignment horizontal="right" vertical="center" wrapText="1"/>
    </xf>
    <xf numFmtId="180" fontId="6" fillId="33" borderId="11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wrapText="1"/>
    </xf>
    <xf numFmtId="3" fontId="6" fillId="0" borderId="33" xfId="0" applyNumberFormat="1" applyFont="1" applyFill="1" applyBorder="1" applyAlignment="1">
      <alignment horizontal="right" vertical="center" wrapText="1"/>
    </xf>
    <xf numFmtId="180" fontId="6" fillId="0" borderId="34" xfId="0" applyNumberFormat="1" applyFont="1" applyFill="1" applyBorder="1" applyAlignment="1">
      <alignment horizontal="right" vertical="center" wrapText="1"/>
    </xf>
    <xf numFmtId="180" fontId="7" fillId="0" borderId="33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180" fontId="8" fillId="0" borderId="15" xfId="0" applyNumberFormat="1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horizontal="center"/>
    </xf>
    <xf numFmtId="0" fontId="6" fillId="0" borderId="35" xfId="0" applyFont="1" applyFill="1" applyBorder="1" applyAlignment="1">
      <alignment wrapText="1"/>
    </xf>
    <xf numFmtId="180" fontId="7" fillId="0" borderId="34" xfId="0" applyNumberFormat="1" applyFont="1" applyFill="1" applyBorder="1" applyAlignment="1">
      <alignment horizontal="right" vertical="center" wrapText="1"/>
    </xf>
    <xf numFmtId="180" fontId="6" fillId="0" borderId="33" xfId="0" applyNumberFormat="1" applyFont="1" applyFill="1" applyBorder="1" applyAlignment="1">
      <alignment horizontal="right" vertical="center" wrapText="1"/>
    </xf>
    <xf numFmtId="3" fontId="10" fillId="0" borderId="35" xfId="0" applyNumberFormat="1" applyFont="1" applyFill="1" applyBorder="1" applyAlignment="1">
      <alignment horizontal="right" vertical="center" wrapText="1"/>
    </xf>
    <xf numFmtId="180" fontId="6" fillId="0" borderId="33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8" fillId="0" borderId="1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6" fillId="0" borderId="24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/>
    </xf>
    <xf numFmtId="180" fontId="7" fillId="34" borderId="27" xfId="0" applyNumberFormat="1" applyFont="1" applyFill="1" applyBorder="1" applyAlignment="1">
      <alignment horizontal="right" vertical="center" wrapText="1"/>
    </xf>
    <xf numFmtId="180" fontId="7" fillId="34" borderId="11" xfId="0" applyNumberFormat="1" applyFont="1" applyFill="1" applyBorder="1" applyAlignment="1">
      <alignment horizontal="right" vertical="center" wrapText="1"/>
    </xf>
    <xf numFmtId="180" fontId="2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57421875" style="11" customWidth="1"/>
    <col min="2" max="2" width="48.421875" style="11" customWidth="1"/>
    <col min="3" max="3" width="16.57421875" style="11" customWidth="1"/>
    <col min="4" max="4" width="15.00390625" style="11" customWidth="1"/>
    <col min="5" max="5" width="15.7109375" style="11" customWidth="1"/>
    <col min="6" max="6" width="15.57421875" style="11" customWidth="1"/>
    <col min="7" max="8" width="14.421875" style="11" customWidth="1"/>
    <col min="9" max="9" width="13.8515625" style="11" customWidth="1"/>
    <col min="10" max="16384" width="9.140625" style="11" customWidth="1"/>
  </cols>
  <sheetData>
    <row r="1" spans="1:9" ht="16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16.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</row>
    <row r="3" spans="1:9" ht="16.5" customHeight="1">
      <c r="A3" s="119" t="s">
        <v>27</v>
      </c>
      <c r="B3" s="119"/>
      <c r="C3" s="119"/>
      <c r="D3" s="119"/>
      <c r="E3" s="119"/>
      <c r="F3" s="119"/>
      <c r="G3" s="119"/>
      <c r="H3" s="119"/>
      <c r="I3" s="119"/>
    </row>
    <row r="4" spans="2:9" ht="15" thickBot="1">
      <c r="B4" s="20"/>
      <c r="D4" s="21"/>
      <c r="E4" s="22"/>
      <c r="F4" s="22"/>
      <c r="G4" s="22"/>
      <c r="H4" s="23" t="s">
        <v>2</v>
      </c>
      <c r="I4" s="24"/>
    </row>
    <row r="5" spans="1:9" s="30" customFormat="1" ht="72" thickBot="1">
      <c r="A5" s="25" t="s">
        <v>3</v>
      </c>
      <c r="B5" s="26" t="s">
        <v>4</v>
      </c>
      <c r="C5" s="25" t="s">
        <v>31</v>
      </c>
      <c r="D5" s="27" t="s">
        <v>32</v>
      </c>
      <c r="E5" s="25" t="s">
        <v>33</v>
      </c>
      <c r="F5" s="26" t="s">
        <v>34</v>
      </c>
      <c r="G5" s="25" t="s">
        <v>28</v>
      </c>
      <c r="H5" s="28" t="s">
        <v>35</v>
      </c>
      <c r="I5" s="29" t="s">
        <v>36</v>
      </c>
    </row>
    <row r="6" spans="1:10" s="41" customFormat="1" ht="28.5">
      <c r="A6" s="37">
        <v>1</v>
      </c>
      <c r="B6" s="38" t="s">
        <v>5</v>
      </c>
      <c r="C6" s="77">
        <v>3</v>
      </c>
      <c r="D6" s="78">
        <v>277.7</v>
      </c>
      <c r="E6" s="79">
        <f>D6/C6/3*1000</f>
        <v>30855.555555555555</v>
      </c>
      <c r="F6" s="1">
        <f>I6/H6/3*1000</f>
        <v>21574.1935483871</v>
      </c>
      <c r="G6" s="2">
        <f aca="true" t="shared" si="0" ref="G6:G26">E6/F6*100</f>
        <v>143.02066719829875</v>
      </c>
      <c r="H6" s="74">
        <f>SUM(H7:H8)</f>
        <v>62</v>
      </c>
      <c r="I6" s="75">
        <f>SUM(I7:I8)</f>
        <v>4012.7999999999997</v>
      </c>
      <c r="J6" s="40"/>
    </row>
    <row r="7" spans="1:10" s="41" customFormat="1" ht="14.25">
      <c r="A7" s="37"/>
      <c r="B7" s="38" t="s">
        <v>6</v>
      </c>
      <c r="C7" s="80">
        <v>3</v>
      </c>
      <c r="D7" s="81">
        <v>277.7</v>
      </c>
      <c r="E7" s="79">
        <f>D7/C7/3*1000</f>
        <v>30855.555555555555</v>
      </c>
      <c r="F7" s="1">
        <f>I7/H7/3*1000</f>
        <v>32511.111111111113</v>
      </c>
      <c r="G7" s="82">
        <f t="shared" si="0"/>
        <v>94.90772385509226</v>
      </c>
      <c r="H7" s="74">
        <v>3</v>
      </c>
      <c r="I7" s="76">
        <v>292.6</v>
      </c>
      <c r="J7" s="40"/>
    </row>
    <row r="8" spans="1:10" s="41" customFormat="1" ht="14.25">
      <c r="A8" s="37"/>
      <c r="B8" s="38" t="s">
        <v>7</v>
      </c>
      <c r="C8" s="80"/>
      <c r="D8" s="81"/>
      <c r="E8" s="79"/>
      <c r="F8" s="1">
        <f>I8/H8/3*1000</f>
        <v>21018.079096045196</v>
      </c>
      <c r="G8" s="2">
        <f t="shared" si="0"/>
        <v>0</v>
      </c>
      <c r="H8" s="74">
        <v>59</v>
      </c>
      <c r="I8" s="76">
        <v>3720.2</v>
      </c>
      <c r="J8" s="40"/>
    </row>
    <row r="9" spans="1:10" s="41" customFormat="1" ht="14.25">
      <c r="A9" s="45">
        <v>2</v>
      </c>
      <c r="B9" s="46" t="s">
        <v>29</v>
      </c>
      <c r="C9" s="47"/>
      <c r="D9" s="48"/>
      <c r="E9" s="36"/>
      <c r="F9" s="1" t="s">
        <v>30</v>
      </c>
      <c r="G9" s="2"/>
      <c r="H9" s="32">
        <v>3</v>
      </c>
      <c r="I9" s="49"/>
      <c r="J9" s="40"/>
    </row>
    <row r="10" spans="1:10" s="41" customFormat="1" ht="18.75" customHeight="1">
      <c r="A10" s="45">
        <v>3</v>
      </c>
      <c r="B10" s="46" t="s">
        <v>8</v>
      </c>
      <c r="C10" s="47">
        <f>SUM(C11,C12,C13)</f>
        <v>8835</v>
      </c>
      <c r="D10" s="48">
        <f>SUM(D11,D12,D13)</f>
        <v>1405188.3</v>
      </c>
      <c r="E10" s="36">
        <f aca="true" t="shared" si="1" ref="E10:E25">D10/C10/3*1000</f>
        <v>53015.97057159027</v>
      </c>
      <c r="F10" s="48">
        <f>SUM(F11,F12,F13)</f>
        <v>104424.3</v>
      </c>
      <c r="G10" s="2">
        <f t="shared" si="0"/>
        <v>50.769763907050624</v>
      </c>
      <c r="H10" s="33">
        <f>SUM(H11:H13)</f>
        <v>7943</v>
      </c>
      <c r="I10" s="3">
        <f>SUM(I11,I12,I13)</f>
        <v>1096705.2999999998</v>
      </c>
      <c r="J10" s="40"/>
    </row>
    <row r="11" spans="1:10" s="41" customFormat="1" ht="14.25">
      <c r="A11" s="45"/>
      <c r="B11" s="38" t="s">
        <v>9</v>
      </c>
      <c r="C11" s="42">
        <v>7684</v>
      </c>
      <c r="D11" s="43">
        <v>1288911.5</v>
      </c>
      <c r="E11" s="36">
        <f t="shared" si="1"/>
        <v>55913.21794204407</v>
      </c>
      <c r="F11" s="1">
        <v>49999.2</v>
      </c>
      <c r="G11" s="2">
        <f t="shared" si="0"/>
        <v>111.82822513569033</v>
      </c>
      <c r="H11" s="32">
        <f>6435+137</f>
        <v>6572</v>
      </c>
      <c r="I11" s="44">
        <v>977437.7</v>
      </c>
      <c r="J11" s="40"/>
    </row>
    <row r="12" spans="1:10" s="41" customFormat="1" ht="14.25">
      <c r="A12" s="45"/>
      <c r="B12" s="38" t="s">
        <v>10</v>
      </c>
      <c r="C12" s="41">
        <v>313</v>
      </c>
      <c r="D12" s="50">
        <v>34839</v>
      </c>
      <c r="E12" s="36">
        <f t="shared" si="1"/>
        <v>37102.23642172524</v>
      </c>
      <c r="F12" s="1">
        <v>24420.9</v>
      </c>
      <c r="G12" s="2">
        <f t="shared" si="0"/>
        <v>151.928210760968</v>
      </c>
      <c r="H12" s="32">
        <v>412</v>
      </c>
      <c r="I12" s="51">
        <v>30257.7</v>
      </c>
      <c r="J12" s="40"/>
    </row>
    <row r="13" spans="1:10" s="41" customFormat="1" ht="28.5">
      <c r="A13" s="37"/>
      <c r="B13" s="38" t="s">
        <v>11</v>
      </c>
      <c r="C13" s="42">
        <v>838</v>
      </c>
      <c r="D13" s="43">
        <v>81437.8</v>
      </c>
      <c r="E13" s="36">
        <f t="shared" si="1"/>
        <v>32393.715194908516</v>
      </c>
      <c r="F13" s="1">
        <v>30004.2</v>
      </c>
      <c r="G13" s="2">
        <f t="shared" si="0"/>
        <v>107.96393569869724</v>
      </c>
      <c r="H13" s="32">
        <v>959</v>
      </c>
      <c r="I13" s="51">
        <v>89009.9</v>
      </c>
      <c r="J13" s="40"/>
    </row>
    <row r="14" spans="1:10" s="41" customFormat="1" ht="14.25">
      <c r="A14" s="37">
        <v>4</v>
      </c>
      <c r="B14" s="38" t="s">
        <v>12</v>
      </c>
      <c r="C14" s="42">
        <v>1400</v>
      </c>
      <c r="D14" s="41">
        <v>232937.4</v>
      </c>
      <c r="E14" s="36">
        <f t="shared" si="1"/>
        <v>55461.28571428572</v>
      </c>
      <c r="F14" s="1">
        <v>46775.5</v>
      </c>
      <c r="G14" s="2">
        <f t="shared" si="0"/>
        <v>118.56909218348434</v>
      </c>
      <c r="H14" s="32">
        <v>1873.9</v>
      </c>
      <c r="I14" s="51">
        <v>275509.3</v>
      </c>
      <c r="J14" s="40"/>
    </row>
    <row r="15" spans="1:10" s="41" customFormat="1" ht="14.25">
      <c r="A15" s="37">
        <v>5</v>
      </c>
      <c r="B15" s="38" t="s">
        <v>13</v>
      </c>
      <c r="C15" s="42">
        <v>45</v>
      </c>
      <c r="D15" s="43">
        <v>4315.9</v>
      </c>
      <c r="E15" s="36">
        <f t="shared" si="1"/>
        <v>31969.629629629628</v>
      </c>
      <c r="F15" s="1">
        <v>21296.9</v>
      </c>
      <c r="G15" s="2">
        <f t="shared" si="0"/>
        <v>150.1140054638451</v>
      </c>
      <c r="H15" s="32">
        <v>53.9</v>
      </c>
      <c r="I15" s="44">
        <v>3932.8</v>
      </c>
      <c r="J15" s="40"/>
    </row>
    <row r="16" spans="1:10" s="41" customFormat="1" ht="14.25">
      <c r="A16" s="37">
        <v>6</v>
      </c>
      <c r="B16" s="38" t="s">
        <v>14</v>
      </c>
      <c r="C16" s="42">
        <v>123</v>
      </c>
      <c r="D16" s="43">
        <v>14175.9</v>
      </c>
      <c r="E16" s="36">
        <f t="shared" si="1"/>
        <v>38417.0731707317</v>
      </c>
      <c r="F16" s="1">
        <v>29712.7</v>
      </c>
      <c r="G16" s="2">
        <f t="shared" si="0"/>
        <v>129.2951269010615</v>
      </c>
      <c r="H16" s="32">
        <v>143.9</v>
      </c>
      <c r="I16" s="44">
        <v>13066.4</v>
      </c>
      <c r="J16" s="40"/>
    </row>
    <row r="17" spans="1:10" s="41" customFormat="1" ht="14.25">
      <c r="A17" s="37">
        <v>7</v>
      </c>
      <c r="B17" s="38" t="s">
        <v>15</v>
      </c>
      <c r="C17" s="42">
        <v>2061</v>
      </c>
      <c r="D17" s="43">
        <v>372069.2</v>
      </c>
      <c r="E17" s="36">
        <f t="shared" si="1"/>
        <v>60176.1604399159</v>
      </c>
      <c r="F17" s="1">
        <v>70296</v>
      </c>
      <c r="G17" s="2">
        <f t="shared" si="0"/>
        <v>85.60396102184463</v>
      </c>
      <c r="H17" s="32">
        <v>2251.9</v>
      </c>
      <c r="I17" s="51">
        <v>475954.9</v>
      </c>
      <c r="J17" s="40"/>
    </row>
    <row r="18" spans="1:10" s="41" customFormat="1" ht="14.25">
      <c r="A18" s="37">
        <v>8</v>
      </c>
      <c r="B18" s="38" t="s">
        <v>16</v>
      </c>
      <c r="C18" s="42">
        <v>65</v>
      </c>
      <c r="D18" s="43">
        <v>7191</v>
      </c>
      <c r="E18" s="36">
        <f t="shared" si="1"/>
        <v>36876.92307692308</v>
      </c>
      <c r="F18" s="1">
        <v>40566.7</v>
      </c>
      <c r="G18" s="2">
        <f t="shared" si="0"/>
        <v>90.90441933142968</v>
      </c>
      <c r="H18" s="32">
        <v>60.9</v>
      </c>
      <c r="I18" s="51">
        <v>7431.3</v>
      </c>
      <c r="J18" s="40"/>
    </row>
    <row r="19" spans="1:10" s="41" customFormat="1" ht="28.5">
      <c r="A19" s="37">
        <v>9</v>
      </c>
      <c r="B19" s="38" t="s">
        <v>17</v>
      </c>
      <c r="C19" s="42">
        <v>480</v>
      </c>
      <c r="D19" s="43">
        <v>79885.7</v>
      </c>
      <c r="E19" s="36">
        <f t="shared" si="1"/>
        <v>55476.180555555555</v>
      </c>
      <c r="F19" s="1">
        <v>53134.9</v>
      </c>
      <c r="G19" s="2">
        <f t="shared" si="0"/>
        <v>104.4062952137965</v>
      </c>
      <c r="H19" s="32">
        <v>461.9</v>
      </c>
      <c r="I19" s="44">
        <v>74596.6</v>
      </c>
      <c r="J19" s="40"/>
    </row>
    <row r="20" spans="1:10" s="41" customFormat="1" ht="42.75">
      <c r="A20" s="37">
        <v>10</v>
      </c>
      <c r="B20" s="38" t="s">
        <v>18</v>
      </c>
      <c r="C20" s="42">
        <v>1044</v>
      </c>
      <c r="D20" s="43">
        <v>155404</v>
      </c>
      <c r="E20" s="36">
        <f t="shared" si="1"/>
        <v>49618.135376756065</v>
      </c>
      <c r="F20" s="1">
        <v>41593.9</v>
      </c>
      <c r="G20" s="2">
        <f t="shared" si="0"/>
        <v>119.29185620188551</v>
      </c>
      <c r="H20" s="32">
        <v>900.9</v>
      </c>
      <c r="I20" s="44">
        <v>114485.3</v>
      </c>
      <c r="J20" s="40"/>
    </row>
    <row r="21" spans="1:10" s="41" customFormat="1" ht="14.25">
      <c r="A21" s="37">
        <v>11</v>
      </c>
      <c r="B21" s="38" t="s">
        <v>19</v>
      </c>
      <c r="C21" s="42">
        <v>2109</v>
      </c>
      <c r="D21" s="43">
        <v>179883.4</v>
      </c>
      <c r="E21" s="36">
        <f t="shared" si="1"/>
        <v>28431.0731784416</v>
      </c>
      <c r="F21" s="1">
        <v>21564.8</v>
      </c>
      <c r="G21" s="2">
        <f t="shared" si="0"/>
        <v>131.84018946821487</v>
      </c>
      <c r="H21" s="32">
        <v>2262.9</v>
      </c>
      <c r="I21" s="44">
        <v>146535</v>
      </c>
      <c r="J21" s="40"/>
    </row>
    <row r="22" spans="1:10" s="41" customFormat="1" ht="28.5">
      <c r="A22" s="37">
        <v>12</v>
      </c>
      <c r="B22" s="38" t="s">
        <v>20</v>
      </c>
      <c r="C22" s="42">
        <v>1142</v>
      </c>
      <c r="D22" s="43">
        <v>119493</v>
      </c>
      <c r="E22" s="36">
        <f t="shared" si="1"/>
        <v>34878.283712784585</v>
      </c>
      <c r="F22" s="1">
        <v>21939.4</v>
      </c>
      <c r="G22" s="2">
        <f t="shared" si="0"/>
        <v>158.9755586423721</v>
      </c>
      <c r="H22" s="32">
        <v>1191.9</v>
      </c>
      <c r="I22" s="44">
        <v>78527.4</v>
      </c>
      <c r="J22" s="40"/>
    </row>
    <row r="23" spans="1:10" s="41" customFormat="1" ht="28.5">
      <c r="A23" s="37">
        <v>13</v>
      </c>
      <c r="B23" s="38" t="s">
        <v>21</v>
      </c>
      <c r="C23" s="39">
        <v>560</v>
      </c>
      <c r="D23" s="43">
        <v>47019.4</v>
      </c>
      <c r="E23" s="36">
        <f t="shared" si="1"/>
        <v>27987.738095238095</v>
      </c>
      <c r="F23" s="1">
        <v>24474.4</v>
      </c>
      <c r="G23" s="2">
        <f t="shared" si="0"/>
        <v>114.35515516310141</v>
      </c>
      <c r="H23" s="32">
        <v>585.9</v>
      </c>
      <c r="I23" s="44">
        <v>43576.3</v>
      </c>
      <c r="J23" s="40"/>
    </row>
    <row r="24" spans="1:10" s="41" customFormat="1" ht="28.5">
      <c r="A24" s="37"/>
      <c r="B24" s="38" t="s">
        <v>22</v>
      </c>
      <c r="C24" s="39">
        <v>463</v>
      </c>
      <c r="D24" s="43">
        <v>39533.7</v>
      </c>
      <c r="E24" s="36">
        <f t="shared" si="1"/>
        <v>28461.98704103672</v>
      </c>
      <c r="F24" s="1">
        <v>24254.8</v>
      </c>
      <c r="G24" s="2">
        <f t="shared" si="0"/>
        <v>117.34579151770667</v>
      </c>
      <c r="H24" s="32">
        <v>468</v>
      </c>
      <c r="I24" s="44">
        <v>34085.8</v>
      </c>
      <c r="J24" s="40"/>
    </row>
    <row r="25" spans="1:10" s="41" customFormat="1" ht="29.25" thickBot="1">
      <c r="A25" s="37"/>
      <c r="B25" s="52" t="s">
        <v>23</v>
      </c>
      <c r="C25" s="53">
        <v>12</v>
      </c>
      <c r="D25" s="54">
        <v>738.5</v>
      </c>
      <c r="E25" s="62">
        <f t="shared" si="1"/>
        <v>20513.88888888889</v>
      </c>
      <c r="F25" s="64">
        <f>I25/H25/3*1000</f>
        <v>18919.60784313725</v>
      </c>
      <c r="G25" s="65">
        <f t="shared" si="0"/>
        <v>108.42660724772864</v>
      </c>
      <c r="H25" s="34">
        <v>17</v>
      </c>
      <c r="I25" s="4">
        <v>964.9</v>
      </c>
      <c r="J25" s="40"/>
    </row>
    <row r="26" spans="1:10" s="55" customFormat="1" ht="15" thickBot="1">
      <c r="A26" s="5"/>
      <c r="B26" s="60" t="s">
        <v>24</v>
      </c>
      <c r="C26" s="6">
        <f>C6+C10+C14+C15+C16+C17+C18+C19+C20+C21+C22+C23</f>
        <v>17867</v>
      </c>
      <c r="D26" s="61">
        <f>D6+D10+D14+D15+D16+D17+D18+D19+D20+D21+D22+D23</f>
        <v>2617840.8999999994</v>
      </c>
      <c r="E26" s="63">
        <f>D26/C26/3*1000</f>
        <v>48839.40411559484</v>
      </c>
      <c r="F26" s="63">
        <v>44070.6</v>
      </c>
      <c r="G26" s="66">
        <f t="shared" si="0"/>
        <v>110.82082866036507</v>
      </c>
      <c r="H26" s="35">
        <f>SUM(H6,H9,H10,H14:H23)</f>
        <v>17796</v>
      </c>
      <c r="I26" s="6">
        <f>I6+I10+I14+I15+I16+I17+I18+I19+I20+I21+I22+I23</f>
        <v>2334333.4</v>
      </c>
      <c r="J26" s="40"/>
    </row>
    <row r="27" spans="2:10" ht="12.75" customHeight="1">
      <c r="B27" s="7"/>
      <c r="C27" s="59"/>
      <c r="D27" s="58"/>
      <c r="E27" s="9"/>
      <c r="F27" s="8"/>
      <c r="G27" s="9"/>
      <c r="H27" s="10"/>
      <c r="J27" s="40"/>
    </row>
    <row r="28" spans="2:9" ht="12.75" customHeight="1">
      <c r="B28" s="19" t="s">
        <v>25</v>
      </c>
      <c r="C28" s="12"/>
      <c r="D28" s="13"/>
      <c r="E28" s="9"/>
      <c r="F28" s="14"/>
      <c r="G28" s="15"/>
      <c r="H28" s="10"/>
      <c r="I28" s="13"/>
    </row>
    <row r="29" spans="2:8" ht="12.75" customHeight="1">
      <c r="B29" s="19" t="s">
        <v>26</v>
      </c>
      <c r="C29" s="8"/>
      <c r="D29" s="8"/>
      <c r="E29" s="8"/>
      <c r="F29" s="8"/>
      <c r="G29" s="16"/>
      <c r="H29" s="8"/>
    </row>
    <row r="30" spans="3:9" ht="12.75" customHeight="1">
      <c r="C30" s="17"/>
      <c r="D30" s="17"/>
      <c r="E30" s="18"/>
      <c r="F30" s="17"/>
      <c r="G30" s="8"/>
      <c r="H30" s="8"/>
      <c r="I30" s="31"/>
    </row>
    <row r="31" spans="2:5" ht="12.75" customHeight="1">
      <c r="B31" s="19"/>
      <c r="E31" s="31"/>
    </row>
    <row r="32" spans="2:6" ht="12.75">
      <c r="B32" s="19"/>
      <c r="F32" s="31"/>
    </row>
    <row r="33" spans="2:5" ht="12.75">
      <c r="B33" s="56"/>
      <c r="E33" s="57"/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5" zoomScaleNormal="75" zoomScalePageLayoutView="0" workbookViewId="0" topLeftCell="A4">
      <selection activeCell="E12" sqref="E12"/>
    </sheetView>
  </sheetViews>
  <sheetFormatPr defaultColWidth="9.140625" defaultRowHeight="12.75"/>
  <cols>
    <col min="1" max="1" width="4.57421875" style="11" customWidth="1"/>
    <col min="2" max="2" width="48.421875" style="11" customWidth="1"/>
    <col min="3" max="3" width="16.57421875" style="11" customWidth="1"/>
    <col min="4" max="4" width="15.00390625" style="11" customWidth="1"/>
    <col min="5" max="5" width="15.7109375" style="11" customWidth="1"/>
    <col min="6" max="6" width="15.57421875" style="11" customWidth="1"/>
    <col min="7" max="7" width="14.421875" style="11" customWidth="1"/>
    <col min="8" max="8" width="15.140625" style="11" customWidth="1"/>
    <col min="9" max="9" width="13.8515625" style="11" customWidth="1"/>
    <col min="10" max="16384" width="9.140625" style="11" customWidth="1"/>
  </cols>
  <sheetData>
    <row r="1" spans="1:9" ht="16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16.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</row>
    <row r="3" spans="1:9" ht="16.5" customHeight="1" thickBot="1">
      <c r="A3" s="119" t="s">
        <v>37</v>
      </c>
      <c r="B3" s="119"/>
      <c r="C3" s="119"/>
      <c r="D3" s="119"/>
      <c r="E3" s="119"/>
      <c r="F3" s="119"/>
      <c r="G3" s="119"/>
      <c r="H3" s="119"/>
      <c r="I3" s="119"/>
    </row>
    <row r="4" spans="2:9" ht="15.75" thickBot="1">
      <c r="B4" s="20"/>
      <c r="D4" s="21"/>
      <c r="E4" s="22"/>
      <c r="F4" s="22"/>
      <c r="G4" s="22"/>
      <c r="H4" s="67" t="s">
        <v>2</v>
      </c>
      <c r="I4" s="68"/>
    </row>
    <row r="5" spans="1:9" s="30" customFormat="1" ht="60.75" thickBot="1">
      <c r="A5" s="25" t="s">
        <v>3</v>
      </c>
      <c r="B5" s="27" t="s">
        <v>4</v>
      </c>
      <c r="C5" s="83" t="s">
        <v>38</v>
      </c>
      <c r="D5" s="27" t="s">
        <v>39</v>
      </c>
      <c r="E5" s="25" t="s">
        <v>40</v>
      </c>
      <c r="F5" s="26" t="s">
        <v>41</v>
      </c>
      <c r="G5" s="25" t="s">
        <v>28</v>
      </c>
      <c r="H5" s="28" t="s">
        <v>42</v>
      </c>
      <c r="I5" s="25" t="s">
        <v>43</v>
      </c>
    </row>
    <row r="6" spans="1:10" s="41" customFormat="1" ht="14.25">
      <c r="A6" s="94">
        <v>1</v>
      </c>
      <c r="B6" s="95" t="s">
        <v>5</v>
      </c>
      <c r="C6" s="85">
        <f>C7+C8</f>
        <v>3</v>
      </c>
      <c r="D6" s="86">
        <f>D7+D8</f>
        <v>836.6</v>
      </c>
      <c r="E6" s="87">
        <v>35255.6</v>
      </c>
      <c r="F6" s="96">
        <v>31604.8</v>
      </c>
      <c r="G6" s="97">
        <f aca="true" t="shared" si="0" ref="G6:G26">E6/F6*100</f>
        <v>111.55140991241836</v>
      </c>
      <c r="H6" s="98">
        <f>SUM(H7:H8)</f>
        <v>7</v>
      </c>
      <c r="I6" s="99">
        <f>SUM(I7:I8)</f>
        <v>1842.3999999999999</v>
      </c>
      <c r="J6" s="40"/>
    </row>
    <row r="7" spans="1:10" s="41" customFormat="1" ht="14.25">
      <c r="A7" s="37"/>
      <c r="B7" s="38" t="s">
        <v>6</v>
      </c>
      <c r="C7" s="88">
        <v>3</v>
      </c>
      <c r="D7" s="1">
        <v>634.6</v>
      </c>
      <c r="E7" s="36">
        <f>D7/C7/6*1000</f>
        <v>35255.555555555555</v>
      </c>
      <c r="F7" s="1">
        <f>I7/H7/6*1000</f>
        <v>30044.44444444444</v>
      </c>
      <c r="G7" s="2">
        <f t="shared" si="0"/>
        <v>117.34467455621302</v>
      </c>
      <c r="H7" s="32">
        <v>3</v>
      </c>
      <c r="I7" s="69">
        <v>540.8</v>
      </c>
      <c r="J7" s="40"/>
    </row>
    <row r="8" spans="1:10" s="41" customFormat="1" ht="14.25">
      <c r="A8" s="37"/>
      <c r="B8" s="38" t="s">
        <v>7</v>
      </c>
      <c r="C8" s="88"/>
      <c r="D8" s="1">
        <v>202</v>
      </c>
      <c r="E8" s="36"/>
      <c r="F8" s="1">
        <v>32775</v>
      </c>
      <c r="G8" s="2"/>
      <c r="H8" s="32">
        <v>4</v>
      </c>
      <c r="I8" s="69">
        <v>1301.6</v>
      </c>
      <c r="J8" s="40"/>
    </row>
    <row r="9" spans="1:10" s="41" customFormat="1" ht="14.25">
      <c r="A9" s="45">
        <v>2</v>
      </c>
      <c r="B9" s="46" t="s">
        <v>29</v>
      </c>
      <c r="C9" s="71"/>
      <c r="D9" s="73"/>
      <c r="E9" s="36"/>
      <c r="F9" s="1" t="s">
        <v>30</v>
      </c>
      <c r="G9" s="2"/>
      <c r="H9" s="32">
        <v>3</v>
      </c>
      <c r="I9" s="70"/>
      <c r="J9" s="40"/>
    </row>
    <row r="10" spans="1:10" s="41" customFormat="1" ht="18.75" customHeight="1">
      <c r="A10" s="45">
        <v>3</v>
      </c>
      <c r="B10" s="46" t="s">
        <v>8</v>
      </c>
      <c r="C10" s="71">
        <f>C11+C12+C13</f>
        <v>9049.2</v>
      </c>
      <c r="D10" s="71">
        <f>D11+D12+D13</f>
        <v>2798521.5</v>
      </c>
      <c r="E10" s="36">
        <f>D10/C10/6*1000</f>
        <v>51542.705432524424</v>
      </c>
      <c r="F10" s="48">
        <f>I10/H10/6*1000</f>
        <v>47552.545382959295</v>
      </c>
      <c r="G10" s="2">
        <f t="shared" si="0"/>
        <v>108.3910546058698</v>
      </c>
      <c r="H10" s="33">
        <f>SUM(H11:H13)</f>
        <v>7958.200000000001</v>
      </c>
      <c r="I10" s="71">
        <f>SUM(I11,I12,I13)</f>
        <v>2270596</v>
      </c>
      <c r="J10" s="40"/>
    </row>
    <row r="11" spans="1:10" s="41" customFormat="1" ht="14.25">
      <c r="A11" s="45"/>
      <c r="B11" s="38" t="s">
        <v>9</v>
      </c>
      <c r="C11" s="88">
        <v>7908</v>
      </c>
      <c r="D11" s="1">
        <v>2553456.2</v>
      </c>
      <c r="E11" s="36">
        <v>53256.7</v>
      </c>
      <c r="F11" s="1">
        <v>50227.5</v>
      </c>
      <c r="G11" s="2">
        <f t="shared" si="0"/>
        <v>106.0309591359315</v>
      </c>
      <c r="H11" s="32">
        <v>6706.6</v>
      </c>
      <c r="I11" s="69">
        <v>2042463.3</v>
      </c>
      <c r="J11" s="40"/>
    </row>
    <row r="12" spans="1:10" s="41" customFormat="1" ht="14.25">
      <c r="A12" s="45"/>
      <c r="B12" s="38" t="s">
        <v>10</v>
      </c>
      <c r="C12" s="100">
        <v>332.2</v>
      </c>
      <c r="D12" s="89">
        <v>78194.9</v>
      </c>
      <c r="E12" s="36">
        <v>39236.9</v>
      </c>
      <c r="F12" s="1">
        <v>33027.6</v>
      </c>
      <c r="G12" s="2">
        <f t="shared" si="0"/>
        <v>118.8003366881033</v>
      </c>
      <c r="H12" s="32">
        <v>341</v>
      </c>
      <c r="I12" s="36">
        <v>67773.2</v>
      </c>
      <c r="J12" s="40"/>
    </row>
    <row r="13" spans="1:10" s="41" customFormat="1" ht="28.5">
      <c r="A13" s="37"/>
      <c r="B13" s="38" t="s">
        <v>11</v>
      </c>
      <c r="C13" s="88">
        <v>809</v>
      </c>
      <c r="D13" s="1">
        <v>166870.4</v>
      </c>
      <c r="E13" s="36">
        <v>33326.9</v>
      </c>
      <c r="F13" s="1">
        <v>28460.7</v>
      </c>
      <c r="G13" s="2">
        <f t="shared" si="0"/>
        <v>117.0979631562119</v>
      </c>
      <c r="H13" s="32">
        <v>910.6</v>
      </c>
      <c r="I13" s="36">
        <v>160359.5</v>
      </c>
      <c r="J13" s="40"/>
    </row>
    <row r="14" spans="1:10" s="41" customFormat="1" ht="14.25">
      <c r="A14" s="37">
        <v>4</v>
      </c>
      <c r="B14" s="38" t="s">
        <v>12</v>
      </c>
      <c r="C14" s="88">
        <v>1426</v>
      </c>
      <c r="D14" s="90">
        <v>482765.6</v>
      </c>
      <c r="E14" s="36">
        <v>55334.8</v>
      </c>
      <c r="F14" s="1">
        <v>50286.1</v>
      </c>
      <c r="G14" s="2">
        <f t="shared" si="0"/>
        <v>110.03995139810007</v>
      </c>
      <c r="H14" s="32">
        <v>2065.6</v>
      </c>
      <c r="I14" s="36">
        <v>683807</v>
      </c>
      <c r="J14" s="40"/>
    </row>
    <row r="15" spans="1:10" s="41" customFormat="1" ht="14.25">
      <c r="A15" s="37">
        <v>5</v>
      </c>
      <c r="B15" s="38" t="s">
        <v>13</v>
      </c>
      <c r="C15" s="88">
        <v>47</v>
      </c>
      <c r="D15" s="1">
        <v>12435.2</v>
      </c>
      <c r="E15" s="36">
        <v>39921.3</v>
      </c>
      <c r="F15" s="1">
        <v>27817.6</v>
      </c>
      <c r="G15" s="2">
        <f t="shared" si="0"/>
        <v>143.51094271252734</v>
      </c>
      <c r="H15" s="32">
        <v>53.9</v>
      </c>
      <c r="I15" s="69">
        <v>10260.6</v>
      </c>
      <c r="J15" s="40"/>
    </row>
    <row r="16" spans="1:10" s="41" customFormat="1" ht="14.25">
      <c r="A16" s="37">
        <v>6</v>
      </c>
      <c r="B16" s="38" t="s">
        <v>14</v>
      </c>
      <c r="C16" s="88">
        <v>126.77</v>
      </c>
      <c r="D16" s="1">
        <v>27392.4</v>
      </c>
      <c r="E16" s="36">
        <v>36011.1</v>
      </c>
      <c r="F16" s="1">
        <v>30809.1</v>
      </c>
      <c r="G16" s="2">
        <f t="shared" si="0"/>
        <v>116.88462175136567</v>
      </c>
      <c r="H16" s="32">
        <v>146.6</v>
      </c>
      <c r="I16" s="69">
        <v>28519.9</v>
      </c>
      <c r="J16" s="40"/>
    </row>
    <row r="17" spans="1:10" s="41" customFormat="1" ht="14.25">
      <c r="A17" s="37">
        <v>7</v>
      </c>
      <c r="B17" s="38" t="s">
        <v>15</v>
      </c>
      <c r="C17" s="88">
        <v>2054.6</v>
      </c>
      <c r="D17" s="1">
        <v>873719.9</v>
      </c>
      <c r="E17" s="36">
        <v>70799</v>
      </c>
      <c r="F17" s="1">
        <v>63992.2</v>
      </c>
      <c r="G17" s="2">
        <f t="shared" si="0"/>
        <v>110.63692137479255</v>
      </c>
      <c r="H17" s="32">
        <v>2171.6</v>
      </c>
      <c r="I17" s="36">
        <v>836039.2</v>
      </c>
      <c r="J17" s="40"/>
    </row>
    <row r="18" spans="1:10" s="41" customFormat="1" ht="14.25">
      <c r="A18" s="37">
        <v>8</v>
      </c>
      <c r="B18" s="38" t="s">
        <v>16</v>
      </c>
      <c r="C18" s="88">
        <v>67</v>
      </c>
      <c r="D18" s="1">
        <v>16253.6</v>
      </c>
      <c r="E18" s="36">
        <v>40403.5</v>
      </c>
      <c r="F18" s="1">
        <v>42953</v>
      </c>
      <c r="G18" s="2">
        <f t="shared" si="0"/>
        <v>94.06444253020744</v>
      </c>
      <c r="H18" s="32">
        <v>62</v>
      </c>
      <c r="I18" s="36">
        <v>15996.8</v>
      </c>
      <c r="J18" s="40"/>
    </row>
    <row r="19" spans="1:10" s="41" customFormat="1" ht="28.5">
      <c r="A19" s="37">
        <v>9</v>
      </c>
      <c r="B19" s="38" t="s">
        <v>17</v>
      </c>
      <c r="C19" s="88">
        <v>474</v>
      </c>
      <c r="D19" s="1">
        <v>160812</v>
      </c>
      <c r="E19" s="36">
        <v>56000.2</v>
      </c>
      <c r="F19" s="1">
        <v>48759.6</v>
      </c>
      <c r="G19" s="2">
        <f t="shared" si="0"/>
        <v>114.84958859383588</v>
      </c>
      <c r="H19" s="32">
        <v>473.6</v>
      </c>
      <c r="I19" s="69">
        <v>140640.6</v>
      </c>
      <c r="J19" s="40"/>
    </row>
    <row r="20" spans="1:10" s="41" customFormat="1" ht="42.75">
      <c r="A20" s="37">
        <v>10</v>
      </c>
      <c r="B20" s="38" t="s">
        <v>18</v>
      </c>
      <c r="C20" s="88">
        <v>1052</v>
      </c>
      <c r="D20" s="1">
        <v>302046</v>
      </c>
      <c r="E20" s="36">
        <v>47339.4</v>
      </c>
      <c r="F20" s="1">
        <v>41877.3</v>
      </c>
      <c r="G20" s="2">
        <f t="shared" si="0"/>
        <v>113.04310449814099</v>
      </c>
      <c r="H20" s="32">
        <v>1047.6</v>
      </c>
      <c r="I20" s="69">
        <v>267790.7</v>
      </c>
      <c r="J20" s="40"/>
    </row>
    <row r="21" spans="1:10" s="41" customFormat="1" ht="14.25">
      <c r="A21" s="37">
        <v>11</v>
      </c>
      <c r="B21" s="38" t="s">
        <v>19</v>
      </c>
      <c r="C21" s="88">
        <v>2097</v>
      </c>
      <c r="D21" s="1">
        <v>417912.8</v>
      </c>
      <c r="E21" s="36">
        <v>33182.7</v>
      </c>
      <c r="F21" s="1">
        <v>26791.2</v>
      </c>
      <c r="G21" s="2">
        <f t="shared" si="0"/>
        <v>123.8567141449431</v>
      </c>
      <c r="H21" s="32">
        <v>2163.6</v>
      </c>
      <c r="I21" s="69">
        <v>348397.2</v>
      </c>
      <c r="J21" s="40"/>
    </row>
    <row r="22" spans="1:10" s="41" customFormat="1" ht="28.5">
      <c r="A22" s="37">
        <v>12</v>
      </c>
      <c r="B22" s="38" t="s">
        <v>20</v>
      </c>
      <c r="C22" s="88">
        <v>1151</v>
      </c>
      <c r="D22" s="1">
        <v>217124.7</v>
      </c>
      <c r="E22" s="36">
        <f>D22/C22/6*1000</f>
        <v>31440.008688097307</v>
      </c>
      <c r="F22" s="1">
        <v>24760.4</v>
      </c>
      <c r="G22" s="2">
        <f t="shared" si="0"/>
        <v>126.9769821493082</v>
      </c>
      <c r="H22" s="32">
        <v>1188.6</v>
      </c>
      <c r="I22" s="69">
        <v>176733.1</v>
      </c>
      <c r="J22" s="40"/>
    </row>
    <row r="23" spans="1:10" s="41" customFormat="1" ht="28.5">
      <c r="A23" s="37">
        <v>13</v>
      </c>
      <c r="B23" s="38" t="s">
        <v>21</v>
      </c>
      <c r="C23" s="91">
        <v>564</v>
      </c>
      <c r="D23" s="1">
        <v>98611</v>
      </c>
      <c r="E23" s="36">
        <v>28834.4</v>
      </c>
      <c r="F23" s="1">
        <v>25935.5</v>
      </c>
      <c r="G23" s="2">
        <f t="shared" si="0"/>
        <v>111.1773437951842</v>
      </c>
      <c r="H23" s="32">
        <v>570</v>
      </c>
      <c r="I23" s="69">
        <v>89661.1</v>
      </c>
      <c r="J23" s="40"/>
    </row>
    <row r="24" spans="1:10" s="41" customFormat="1" ht="28.5">
      <c r="A24" s="37"/>
      <c r="B24" s="38" t="s">
        <v>22</v>
      </c>
      <c r="C24" s="91">
        <v>467</v>
      </c>
      <c r="D24" s="1">
        <v>82900</v>
      </c>
      <c r="E24" s="36">
        <v>29530.8</v>
      </c>
      <c r="F24" s="1">
        <v>26676.4</v>
      </c>
      <c r="G24" s="2">
        <f t="shared" si="0"/>
        <v>110.70009446552007</v>
      </c>
      <c r="H24" s="32">
        <v>456</v>
      </c>
      <c r="I24" s="69">
        <v>72989.7</v>
      </c>
      <c r="J24" s="40"/>
    </row>
    <row r="25" spans="1:10" s="41" customFormat="1" ht="15" thickBot="1">
      <c r="A25" s="37"/>
      <c r="B25" s="84" t="s">
        <v>23</v>
      </c>
      <c r="C25" s="101">
        <v>12</v>
      </c>
      <c r="D25" s="64">
        <v>1596.9</v>
      </c>
      <c r="E25" s="62">
        <f>D25/C25/6*1000</f>
        <v>22179.16666666667</v>
      </c>
      <c r="F25" s="64">
        <f>I25/H25/6*1000</f>
        <v>20846.666666666668</v>
      </c>
      <c r="G25" s="65">
        <f t="shared" si="0"/>
        <v>106.39190917812601</v>
      </c>
      <c r="H25" s="34">
        <v>15</v>
      </c>
      <c r="I25" s="72">
        <v>1876.2</v>
      </c>
      <c r="J25" s="40"/>
    </row>
    <row r="26" spans="1:10" s="55" customFormat="1" ht="15.75" thickBot="1">
      <c r="A26" s="5"/>
      <c r="B26" s="60" t="s">
        <v>24</v>
      </c>
      <c r="C26" s="6">
        <v>18112</v>
      </c>
      <c r="D26" s="61">
        <f>D6+D10+D14+D15+D16+D17+D18+D19+D20+D21+D22+D23</f>
        <v>5408431.3</v>
      </c>
      <c r="E26" s="63">
        <f>D26/C26/6*1000</f>
        <v>49768.39756330977</v>
      </c>
      <c r="F26" s="63">
        <f>I26/H26/6*1000</f>
        <v>45319.30657138071</v>
      </c>
      <c r="G26" s="66">
        <f t="shared" si="0"/>
        <v>109.81720888628664</v>
      </c>
      <c r="H26" s="92">
        <v>17911</v>
      </c>
      <c r="I26" s="93">
        <f>I6+I10+I14+I15+I16+I17+I18+I19+I20+I21+I22+I23</f>
        <v>4870284.599999999</v>
      </c>
      <c r="J26" s="40"/>
    </row>
    <row r="27" spans="2:10" ht="12.75" customHeight="1">
      <c r="B27" s="7"/>
      <c r="C27" s="59"/>
      <c r="D27" s="58"/>
      <c r="E27" s="9"/>
      <c r="F27" s="8"/>
      <c r="G27" s="9"/>
      <c r="H27" s="10"/>
      <c r="J27" s="40"/>
    </row>
    <row r="28" spans="2:9" ht="12.75" customHeight="1">
      <c r="B28" s="19" t="s">
        <v>44</v>
      </c>
      <c r="C28" s="12"/>
      <c r="D28" s="13"/>
      <c r="E28" s="9"/>
      <c r="F28" s="14"/>
      <c r="G28" s="15"/>
      <c r="H28" s="10"/>
      <c r="I28" s="13"/>
    </row>
    <row r="29" spans="2:8" ht="12.75" customHeight="1">
      <c r="B29" s="19" t="s">
        <v>26</v>
      </c>
      <c r="C29" s="8"/>
      <c r="D29" s="8"/>
      <c r="E29" s="8"/>
      <c r="F29" s="8"/>
      <c r="G29" s="16"/>
      <c r="H29" s="8"/>
    </row>
    <row r="30" spans="3:9" ht="12.75" customHeight="1">
      <c r="C30" s="17"/>
      <c r="D30" s="17"/>
      <c r="E30" s="18"/>
      <c r="F30" s="17"/>
      <c r="G30" s="8"/>
      <c r="H30" s="8"/>
      <c r="I30" s="31"/>
    </row>
    <row r="31" spans="2:5" ht="12.75" customHeight="1">
      <c r="B31" s="19"/>
      <c r="E31" s="31"/>
    </row>
    <row r="32" spans="2:6" ht="12.75">
      <c r="B32" s="19"/>
      <c r="F32" s="31"/>
    </row>
    <row r="33" spans="2:5" ht="12.75">
      <c r="B33" s="56"/>
      <c r="E33" s="57"/>
    </row>
  </sheetData>
  <sheetProtection/>
  <mergeCells count="3">
    <mergeCell ref="A1:I1"/>
    <mergeCell ref="A2:I2"/>
    <mergeCell ref="A3:I3"/>
  </mergeCells>
  <printOptions/>
  <pageMargins left="0.43" right="0.17" top="0.69" bottom="0.24" header="0.17" footer="0.16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PageLayoutView="0" workbookViewId="0" topLeftCell="A1">
      <selection activeCell="K5" sqref="K5"/>
    </sheetView>
  </sheetViews>
  <sheetFormatPr defaultColWidth="9.140625" defaultRowHeight="12.75"/>
  <cols>
    <col min="1" max="1" width="4.140625" style="11" customWidth="1"/>
    <col min="2" max="2" width="48.421875" style="11" customWidth="1"/>
    <col min="3" max="3" width="16.57421875" style="11" customWidth="1"/>
    <col min="4" max="4" width="15.00390625" style="11" customWidth="1"/>
    <col min="5" max="5" width="15.7109375" style="11" customWidth="1"/>
    <col min="6" max="6" width="15.57421875" style="11" customWidth="1"/>
    <col min="7" max="7" width="14.421875" style="11" customWidth="1"/>
    <col min="8" max="8" width="15.00390625" style="11" customWidth="1"/>
    <col min="9" max="9" width="13.8515625" style="11" customWidth="1"/>
    <col min="10" max="16384" width="9.140625" style="11" customWidth="1"/>
  </cols>
  <sheetData>
    <row r="1" spans="1:9" ht="16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16.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</row>
    <row r="3" spans="1:9" ht="16.5" customHeight="1">
      <c r="A3" s="119" t="s">
        <v>45</v>
      </c>
      <c r="B3" s="119"/>
      <c r="C3" s="119"/>
      <c r="D3" s="119"/>
      <c r="E3" s="119"/>
      <c r="F3" s="119"/>
      <c r="G3" s="119"/>
      <c r="H3" s="119"/>
      <c r="I3" s="119"/>
    </row>
    <row r="4" spans="2:9" ht="15" thickBot="1">
      <c r="B4" s="20"/>
      <c r="D4" s="21"/>
      <c r="E4" s="22"/>
      <c r="F4" s="22"/>
      <c r="G4" s="22"/>
      <c r="H4" s="23" t="s">
        <v>2</v>
      </c>
      <c r="I4" s="24"/>
    </row>
    <row r="5" spans="1:9" s="30" customFormat="1" ht="72" thickBot="1">
      <c r="A5" s="102" t="s">
        <v>3</v>
      </c>
      <c r="B5" s="105" t="s">
        <v>4</v>
      </c>
      <c r="C5" s="25" t="s">
        <v>46</v>
      </c>
      <c r="D5" s="27" t="s">
        <v>47</v>
      </c>
      <c r="E5" s="25" t="s">
        <v>48</v>
      </c>
      <c r="F5" s="26" t="s">
        <v>49</v>
      </c>
      <c r="G5" s="102" t="s">
        <v>28</v>
      </c>
      <c r="H5" s="103" t="s">
        <v>50</v>
      </c>
      <c r="I5" s="104" t="s">
        <v>51</v>
      </c>
    </row>
    <row r="6" spans="1:10" s="41" customFormat="1" ht="18" customHeight="1">
      <c r="A6" s="94">
        <v>1</v>
      </c>
      <c r="B6" s="106" t="s">
        <v>5</v>
      </c>
      <c r="C6" s="85">
        <v>3</v>
      </c>
      <c r="D6" s="112">
        <f>D7+D8</f>
        <v>1187</v>
      </c>
      <c r="E6" s="36">
        <v>36481.5</v>
      </c>
      <c r="F6" s="1">
        <v>32048.1</v>
      </c>
      <c r="G6" s="2">
        <f aca="true" t="shared" si="0" ref="G6:G26">E6/F6*100</f>
        <v>113.8335813979612</v>
      </c>
      <c r="H6" s="32">
        <f>SUM(H7:H8)</f>
        <v>6</v>
      </c>
      <c r="I6" s="113">
        <f>SUM(I7:I8)</f>
        <v>2808.7</v>
      </c>
      <c r="J6" s="40"/>
    </row>
    <row r="7" spans="1:10" s="41" customFormat="1" ht="14.25">
      <c r="A7" s="37"/>
      <c r="B7" s="106" t="s">
        <v>6</v>
      </c>
      <c r="C7" s="91">
        <v>3</v>
      </c>
      <c r="D7" s="112">
        <v>985</v>
      </c>
      <c r="E7" s="2">
        <f>D7/C7/9*1000</f>
        <v>36481.48148148148</v>
      </c>
      <c r="F7" s="112">
        <f>I7/H7/9*1000</f>
        <v>33270.37037037037</v>
      </c>
      <c r="G7" s="2">
        <f t="shared" si="0"/>
        <v>109.65156406545698</v>
      </c>
      <c r="H7" s="32">
        <v>3</v>
      </c>
      <c r="I7" s="113">
        <v>898.3</v>
      </c>
      <c r="J7" s="40"/>
    </row>
    <row r="8" spans="1:10" s="41" customFormat="1" ht="14.25">
      <c r="A8" s="37"/>
      <c r="B8" s="106" t="s">
        <v>7</v>
      </c>
      <c r="C8" s="88"/>
      <c r="D8" s="1">
        <v>202</v>
      </c>
      <c r="E8" s="36"/>
      <c r="F8" s="1">
        <v>30825.9</v>
      </c>
      <c r="G8" s="2">
        <f t="shared" si="0"/>
        <v>0</v>
      </c>
      <c r="H8" s="32">
        <v>3</v>
      </c>
      <c r="I8" s="44">
        <v>1910.4</v>
      </c>
      <c r="J8" s="40"/>
    </row>
    <row r="9" spans="1:10" s="41" customFormat="1" ht="14.25">
      <c r="A9" s="37">
        <v>2</v>
      </c>
      <c r="B9" s="107" t="s">
        <v>29</v>
      </c>
      <c r="C9" s="71"/>
      <c r="D9" s="73"/>
      <c r="E9" s="36"/>
      <c r="F9" s="1" t="s">
        <v>30</v>
      </c>
      <c r="G9" s="2"/>
      <c r="H9" s="32">
        <v>3</v>
      </c>
      <c r="I9" s="49"/>
      <c r="J9" s="40"/>
    </row>
    <row r="10" spans="1:10" s="41" customFormat="1" ht="18.75" customHeight="1">
      <c r="A10" s="37">
        <v>3</v>
      </c>
      <c r="B10" s="107" t="s">
        <v>8</v>
      </c>
      <c r="C10" s="71">
        <f>SUM(C11,C12,C13)</f>
        <v>9079</v>
      </c>
      <c r="D10" s="73">
        <f>SUM(D11,D12,D13)</f>
        <v>4333942.4</v>
      </c>
      <c r="E10" s="36">
        <f>D10/C10/9*1000</f>
        <v>53039.88936618081</v>
      </c>
      <c r="F10" s="48">
        <f>I10/H10/9*1000</f>
        <v>47772.79023973781</v>
      </c>
      <c r="G10" s="2">
        <f t="shared" si="0"/>
        <v>111.02531189828176</v>
      </c>
      <c r="H10" s="33">
        <f>SUM(H11:H13)</f>
        <v>8069</v>
      </c>
      <c r="I10" s="114">
        <f>SUM(I11,I12,I13)</f>
        <v>3469307.8</v>
      </c>
      <c r="J10" s="40"/>
    </row>
    <row r="11" spans="1:10" s="41" customFormat="1" ht="14.25">
      <c r="A11" s="37"/>
      <c r="B11" s="106" t="s">
        <v>9</v>
      </c>
      <c r="C11" s="88">
        <v>8003</v>
      </c>
      <c r="D11" s="1">
        <v>3985292.4</v>
      </c>
      <c r="E11" s="36">
        <f aca="true" t="shared" si="1" ref="E11:E26">D11/C11/9*1000</f>
        <v>55330.53438293973</v>
      </c>
      <c r="F11" s="1">
        <v>50072</v>
      </c>
      <c r="G11" s="2">
        <f t="shared" si="0"/>
        <v>110.50194596369174</v>
      </c>
      <c r="H11" s="32">
        <v>6896</v>
      </c>
      <c r="I11" s="44">
        <v>3141203.7</v>
      </c>
      <c r="J11" s="40"/>
    </row>
    <row r="12" spans="1:10" s="41" customFormat="1" ht="14.25">
      <c r="A12" s="37"/>
      <c r="B12" s="106" t="s">
        <v>10</v>
      </c>
      <c r="C12" s="115">
        <v>321</v>
      </c>
      <c r="D12" s="50">
        <v>115045.5</v>
      </c>
      <c r="E12" s="36">
        <f t="shared" si="1"/>
        <v>39821.910695742474</v>
      </c>
      <c r="F12" s="1">
        <v>35109.6</v>
      </c>
      <c r="G12" s="2">
        <f t="shared" si="0"/>
        <v>113.42171570095493</v>
      </c>
      <c r="H12" s="32">
        <v>334</v>
      </c>
      <c r="I12" s="51">
        <v>106531.8</v>
      </c>
      <c r="J12" s="40"/>
    </row>
    <row r="13" spans="1:10" s="41" customFormat="1" ht="28.5">
      <c r="A13" s="37"/>
      <c r="B13" s="106" t="s">
        <v>11</v>
      </c>
      <c r="C13" s="88">
        <v>755</v>
      </c>
      <c r="D13" s="1">
        <v>233604.5</v>
      </c>
      <c r="E13" s="36">
        <f t="shared" si="1"/>
        <v>34378.88153053715</v>
      </c>
      <c r="F13" s="1">
        <v>28727.9</v>
      </c>
      <c r="G13" s="2">
        <f t="shared" si="0"/>
        <v>119.67070872057181</v>
      </c>
      <c r="H13" s="32">
        <v>839</v>
      </c>
      <c r="I13" s="51">
        <v>221572.3</v>
      </c>
      <c r="J13" s="40"/>
    </row>
    <row r="14" spans="1:10" s="41" customFormat="1" ht="14.25">
      <c r="A14" s="37">
        <v>4</v>
      </c>
      <c r="B14" s="106" t="s">
        <v>12</v>
      </c>
      <c r="C14" s="88">
        <v>1406</v>
      </c>
      <c r="D14" s="41">
        <v>715372.8</v>
      </c>
      <c r="E14" s="36">
        <f t="shared" si="1"/>
        <v>56533.33333333333</v>
      </c>
      <c r="F14" s="1">
        <v>48619.3</v>
      </c>
      <c r="G14" s="2">
        <f t="shared" si="0"/>
        <v>116.27755507243694</v>
      </c>
      <c r="H14" s="32">
        <v>2092</v>
      </c>
      <c r="I14" s="51">
        <v>992717.8</v>
      </c>
      <c r="J14" s="40"/>
    </row>
    <row r="15" spans="1:10" s="41" customFormat="1" ht="14.25">
      <c r="A15" s="37">
        <v>5</v>
      </c>
      <c r="B15" s="106" t="s">
        <v>13</v>
      </c>
      <c r="C15" s="88">
        <v>48</v>
      </c>
      <c r="D15" s="1">
        <v>16671.1</v>
      </c>
      <c r="E15" s="36">
        <f t="shared" si="1"/>
        <v>38590.509259259255</v>
      </c>
      <c r="F15" s="1">
        <v>26897.9</v>
      </c>
      <c r="G15" s="2">
        <f t="shared" si="0"/>
        <v>143.47034251469168</v>
      </c>
      <c r="H15" s="32">
        <v>52</v>
      </c>
      <c r="I15" s="44">
        <v>14217.8</v>
      </c>
      <c r="J15" s="40"/>
    </row>
    <row r="16" spans="1:10" s="41" customFormat="1" ht="14.25">
      <c r="A16" s="37">
        <v>6</v>
      </c>
      <c r="B16" s="106" t="s">
        <v>14</v>
      </c>
      <c r="C16" s="88">
        <v>128</v>
      </c>
      <c r="D16" s="1">
        <v>42845.9</v>
      </c>
      <c r="E16" s="36">
        <f t="shared" si="1"/>
        <v>37192.62152777778</v>
      </c>
      <c r="F16" s="1">
        <v>31478.6</v>
      </c>
      <c r="G16" s="2">
        <f t="shared" si="0"/>
        <v>118.15208277298794</v>
      </c>
      <c r="H16" s="32">
        <v>141</v>
      </c>
      <c r="I16" s="44">
        <v>41528.4</v>
      </c>
      <c r="J16" s="40"/>
    </row>
    <row r="17" spans="1:10" s="41" customFormat="1" ht="14.25">
      <c r="A17" s="37">
        <v>7</v>
      </c>
      <c r="B17" s="106" t="s">
        <v>15</v>
      </c>
      <c r="C17" s="88">
        <v>2049</v>
      </c>
      <c r="D17" s="1">
        <v>1267576.8</v>
      </c>
      <c r="E17" s="36">
        <f t="shared" si="1"/>
        <v>68736.87977875388</v>
      </c>
      <c r="F17" s="1">
        <v>64146.3</v>
      </c>
      <c r="G17" s="2">
        <f t="shared" si="0"/>
        <v>107.15642177140985</v>
      </c>
      <c r="H17" s="32">
        <v>2142</v>
      </c>
      <c r="I17" s="51">
        <v>1239479.6</v>
      </c>
      <c r="J17" s="40"/>
    </row>
    <row r="18" spans="1:10" s="41" customFormat="1" ht="14.25">
      <c r="A18" s="37">
        <v>8</v>
      </c>
      <c r="B18" s="106" t="s">
        <v>16</v>
      </c>
      <c r="C18" s="88">
        <v>70</v>
      </c>
      <c r="D18" s="1">
        <v>24811.2</v>
      </c>
      <c r="E18" s="36">
        <f t="shared" si="1"/>
        <v>39382.857142857145</v>
      </c>
      <c r="F18" s="1">
        <v>46603</v>
      </c>
      <c r="G18" s="2">
        <f t="shared" si="0"/>
        <v>84.50712860300227</v>
      </c>
      <c r="H18" s="32">
        <v>60</v>
      </c>
      <c r="I18" s="51">
        <v>26022.8</v>
      </c>
      <c r="J18" s="40"/>
    </row>
    <row r="19" spans="1:10" s="41" customFormat="1" ht="28.5">
      <c r="A19" s="37">
        <v>9</v>
      </c>
      <c r="B19" s="106" t="s">
        <v>17</v>
      </c>
      <c r="C19" s="88">
        <v>472</v>
      </c>
      <c r="D19" s="1">
        <v>232426.3</v>
      </c>
      <c r="E19" s="36">
        <f t="shared" si="1"/>
        <v>54714.2890772128</v>
      </c>
      <c r="F19" s="1">
        <v>46516.1</v>
      </c>
      <c r="G19" s="2">
        <f t="shared" si="0"/>
        <v>117.62441192880058</v>
      </c>
      <c r="H19" s="32">
        <v>478</v>
      </c>
      <c r="I19" s="44">
        <v>203386.6</v>
      </c>
      <c r="J19" s="40"/>
    </row>
    <row r="20" spans="1:10" s="41" customFormat="1" ht="42.75">
      <c r="A20" s="37">
        <v>10</v>
      </c>
      <c r="B20" s="106" t="s">
        <v>18</v>
      </c>
      <c r="C20" s="88">
        <v>1041</v>
      </c>
      <c r="D20" s="1">
        <v>444073.7</v>
      </c>
      <c r="E20" s="36">
        <f t="shared" si="1"/>
        <v>47398.196178887825</v>
      </c>
      <c r="F20" s="1">
        <v>40514.3</v>
      </c>
      <c r="G20" s="2">
        <f t="shared" si="0"/>
        <v>116.99127512727068</v>
      </c>
      <c r="H20" s="32">
        <v>1027</v>
      </c>
      <c r="I20" s="44">
        <v>381307.8</v>
      </c>
      <c r="J20" s="40"/>
    </row>
    <row r="21" spans="1:10" s="41" customFormat="1" ht="14.25">
      <c r="A21" s="37">
        <v>11</v>
      </c>
      <c r="B21" s="106" t="s">
        <v>19</v>
      </c>
      <c r="C21" s="88">
        <v>2095</v>
      </c>
      <c r="D21" s="1">
        <v>617319.8</v>
      </c>
      <c r="E21" s="36">
        <f t="shared" si="1"/>
        <v>32740.3765579422</v>
      </c>
      <c r="F21" s="1">
        <v>24832.4</v>
      </c>
      <c r="G21" s="2">
        <f t="shared" si="0"/>
        <v>131.84539777847567</v>
      </c>
      <c r="H21" s="32">
        <v>2152</v>
      </c>
      <c r="I21" s="44">
        <v>482206.5</v>
      </c>
      <c r="J21" s="40"/>
    </row>
    <row r="22" spans="1:10" s="41" customFormat="1" ht="28.5">
      <c r="A22" s="37">
        <v>12</v>
      </c>
      <c r="B22" s="106" t="s">
        <v>20</v>
      </c>
      <c r="C22" s="88">
        <v>1149</v>
      </c>
      <c r="D22" s="1">
        <v>320447.5</v>
      </c>
      <c r="E22" s="117">
        <f t="shared" si="1"/>
        <v>30988.057247848374</v>
      </c>
      <c r="F22" s="1">
        <v>25671.7</v>
      </c>
      <c r="G22" s="2">
        <f t="shared" si="0"/>
        <v>120.70901906709868</v>
      </c>
      <c r="H22" s="32">
        <v>1200</v>
      </c>
      <c r="I22" s="44">
        <v>277529.9</v>
      </c>
      <c r="J22" s="40"/>
    </row>
    <row r="23" spans="1:10" s="41" customFormat="1" ht="28.5">
      <c r="A23" s="37">
        <v>13</v>
      </c>
      <c r="B23" s="106" t="s">
        <v>21</v>
      </c>
      <c r="C23" s="91">
        <v>561</v>
      </c>
      <c r="D23" s="1">
        <v>145459.73</v>
      </c>
      <c r="E23" s="36">
        <f t="shared" si="1"/>
        <v>28809.61180431769</v>
      </c>
      <c r="F23" s="1">
        <v>26236</v>
      </c>
      <c r="G23" s="2">
        <f t="shared" si="0"/>
        <v>109.80946716083888</v>
      </c>
      <c r="H23" s="32">
        <v>566</v>
      </c>
      <c r="I23" s="44">
        <v>134252.1</v>
      </c>
      <c r="J23" s="40"/>
    </row>
    <row r="24" spans="1:10" s="41" customFormat="1" ht="28.5">
      <c r="A24" s="37"/>
      <c r="B24" s="106" t="s">
        <v>22</v>
      </c>
      <c r="C24" s="91">
        <v>469</v>
      </c>
      <c r="D24" s="1">
        <v>124301.1</v>
      </c>
      <c r="E24" s="36">
        <f t="shared" si="1"/>
        <v>29448.258706467666</v>
      </c>
      <c r="F24" s="1">
        <v>26855.2</v>
      </c>
      <c r="G24" s="2">
        <f t="shared" si="0"/>
        <v>109.65570431971337</v>
      </c>
      <c r="H24" s="32">
        <v>459</v>
      </c>
      <c r="I24" s="44">
        <v>111022.8</v>
      </c>
      <c r="J24" s="40"/>
    </row>
    <row r="25" spans="1:10" s="41" customFormat="1" ht="15" thickBot="1">
      <c r="A25" s="110"/>
      <c r="B25" s="108" t="s">
        <v>23</v>
      </c>
      <c r="C25" s="101">
        <v>12</v>
      </c>
      <c r="D25" s="64">
        <v>2526.7</v>
      </c>
      <c r="E25" s="116">
        <f t="shared" si="1"/>
        <v>23395.37037037037</v>
      </c>
      <c r="F25" s="1">
        <f>I25/H25/9*1000</f>
        <v>22258.73015873016</v>
      </c>
      <c r="G25" s="65">
        <f t="shared" si="0"/>
        <v>105.10649171599039</v>
      </c>
      <c r="H25" s="34">
        <v>14</v>
      </c>
      <c r="I25" s="4">
        <v>2804.6</v>
      </c>
      <c r="J25" s="40"/>
    </row>
    <row r="26" spans="1:10" s="55" customFormat="1" ht="15.75" thickBot="1">
      <c r="A26" s="111"/>
      <c r="B26" s="109" t="s">
        <v>24</v>
      </c>
      <c r="C26" s="6">
        <f>C6+C10+C14+C15+C16+C17+C18+C19+C20+C21+C22+C23</f>
        <v>18101</v>
      </c>
      <c r="D26" s="61">
        <f>D6+D10+D14+D15+D16+D17+D18+D19+D20+D21+D22+D23</f>
        <v>8162134.23</v>
      </c>
      <c r="E26" s="63">
        <f t="shared" si="1"/>
        <v>50102.41441540983</v>
      </c>
      <c r="F26" s="63">
        <f>I26/H26/9*1000</f>
        <v>44874.1494329553</v>
      </c>
      <c r="G26" s="66">
        <f t="shared" si="0"/>
        <v>111.65095059966734</v>
      </c>
      <c r="H26" s="35">
        <f>SUM(H6,H9,H10,H14:H23)</f>
        <v>17988</v>
      </c>
      <c r="I26" s="93">
        <f>I6+I10+I14+I15+I16+I17+I18+I19+I20+I21+I22+I23</f>
        <v>7264765.799999999</v>
      </c>
      <c r="J26" s="40"/>
    </row>
    <row r="27" spans="2:10" ht="12.75" customHeight="1">
      <c r="B27" s="7"/>
      <c r="C27" s="59"/>
      <c r="D27" s="58"/>
      <c r="E27" s="9"/>
      <c r="F27" s="8"/>
      <c r="G27" s="9"/>
      <c r="H27" s="10"/>
      <c r="J27" s="40"/>
    </row>
    <row r="28" spans="2:9" ht="12.75" customHeight="1">
      <c r="B28" s="19" t="s">
        <v>44</v>
      </c>
      <c r="C28" s="12"/>
      <c r="D28" s="13"/>
      <c r="E28" s="9"/>
      <c r="F28" s="14"/>
      <c r="G28" s="15"/>
      <c r="H28" s="10"/>
      <c r="I28" s="13"/>
    </row>
    <row r="29" spans="2:8" ht="12.75" customHeight="1">
      <c r="B29" s="19" t="s">
        <v>26</v>
      </c>
      <c r="C29" s="8"/>
      <c r="D29" s="8"/>
      <c r="E29" s="8"/>
      <c r="F29" s="8"/>
      <c r="G29" s="16"/>
      <c r="H29" s="8"/>
    </row>
    <row r="30" spans="3:9" ht="12.75" customHeight="1">
      <c r="C30" s="17"/>
      <c r="D30" s="17"/>
      <c r="E30" s="18"/>
      <c r="F30" s="17"/>
      <c r="G30" s="8"/>
      <c r="H30" s="8"/>
      <c r="I30" s="31"/>
    </row>
    <row r="31" spans="2:5" ht="12.75" customHeight="1">
      <c r="B31" s="19"/>
      <c r="E31" s="31"/>
    </row>
    <row r="32" spans="2:6" ht="12.75">
      <c r="B32" s="19"/>
      <c r="F32" s="31"/>
    </row>
    <row r="33" spans="2:5" ht="12.75">
      <c r="B33" s="56"/>
      <c r="E33" s="57"/>
    </row>
  </sheetData>
  <sheetProtection/>
  <mergeCells count="3">
    <mergeCell ref="A1:I1"/>
    <mergeCell ref="A2:I2"/>
    <mergeCell ref="A3:I3"/>
  </mergeCells>
  <printOptions/>
  <pageMargins left="0.17" right="0.17" top="0.22" bottom="0.17" header="0.17" footer="0.16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zoomScalePageLayoutView="0" workbookViewId="0" topLeftCell="A1">
      <selection activeCell="E10" sqref="E10"/>
    </sheetView>
  </sheetViews>
  <sheetFormatPr defaultColWidth="9.140625" defaultRowHeight="12.75"/>
  <cols>
    <col min="1" max="1" width="4.140625" style="11" customWidth="1"/>
    <col min="2" max="2" width="48.421875" style="11" customWidth="1"/>
    <col min="3" max="3" width="16.57421875" style="11" customWidth="1"/>
    <col min="4" max="4" width="15.00390625" style="11" customWidth="1"/>
    <col min="5" max="5" width="15.7109375" style="11" customWidth="1"/>
    <col min="6" max="6" width="15.57421875" style="11" customWidth="1"/>
    <col min="7" max="7" width="14.421875" style="11" customWidth="1"/>
    <col min="8" max="8" width="16.57421875" style="11" customWidth="1"/>
    <col min="9" max="9" width="13.8515625" style="11" customWidth="1"/>
    <col min="10" max="16384" width="9.140625" style="11" customWidth="1"/>
  </cols>
  <sheetData>
    <row r="1" spans="1:9" ht="16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16.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</row>
    <row r="3" spans="1:9" ht="16.5" customHeight="1">
      <c r="A3" s="119" t="s">
        <v>52</v>
      </c>
      <c r="B3" s="119"/>
      <c r="C3" s="119"/>
      <c r="D3" s="119"/>
      <c r="E3" s="119"/>
      <c r="F3" s="119"/>
      <c r="G3" s="119"/>
      <c r="H3" s="119"/>
      <c r="I3" s="119"/>
    </row>
    <row r="4" spans="2:9" ht="15" thickBot="1">
      <c r="B4" s="20"/>
      <c r="D4" s="21"/>
      <c r="E4" s="22"/>
      <c r="F4" s="22"/>
      <c r="G4" s="22"/>
      <c r="H4" s="23" t="s">
        <v>2</v>
      </c>
      <c r="I4" s="24"/>
    </row>
    <row r="5" spans="1:9" s="30" customFormat="1" ht="72" thickBot="1">
      <c r="A5" s="102" t="s">
        <v>3</v>
      </c>
      <c r="B5" s="105" t="s">
        <v>4</v>
      </c>
      <c r="C5" s="25" t="s">
        <v>53</v>
      </c>
      <c r="D5" s="27" t="s">
        <v>54</v>
      </c>
      <c r="E5" s="25" t="s">
        <v>55</v>
      </c>
      <c r="F5" s="26" t="s">
        <v>56</v>
      </c>
      <c r="G5" s="102" t="s">
        <v>28</v>
      </c>
      <c r="H5" s="103" t="s">
        <v>57</v>
      </c>
      <c r="I5" s="104" t="s">
        <v>58</v>
      </c>
    </row>
    <row r="6" spans="1:10" s="41" customFormat="1" ht="18" customHeight="1">
      <c r="A6" s="94">
        <v>1</v>
      </c>
      <c r="B6" s="106" t="s">
        <v>5</v>
      </c>
      <c r="C6" s="85">
        <v>3</v>
      </c>
      <c r="D6" s="112">
        <f>D7+D8</f>
        <v>1540.1</v>
      </c>
      <c r="E6" s="36">
        <v>37169.4</v>
      </c>
      <c r="F6" s="1">
        <v>33813.3</v>
      </c>
      <c r="G6" s="2">
        <f>E6/F6*100</f>
        <v>109.92538439016599</v>
      </c>
      <c r="H6" s="32">
        <f>SUM(H7:H8)</f>
        <v>5</v>
      </c>
      <c r="I6" s="113">
        <f>SUM(I7:I8)</f>
        <v>4030.2999999999997</v>
      </c>
      <c r="J6" s="40"/>
    </row>
    <row r="7" spans="1:10" s="41" customFormat="1" ht="14.25">
      <c r="A7" s="37"/>
      <c r="B7" s="106" t="s">
        <v>6</v>
      </c>
      <c r="C7" s="91">
        <v>3</v>
      </c>
      <c r="D7" s="112">
        <v>1338.1</v>
      </c>
      <c r="E7" s="2">
        <f>D7/C7/12*1000</f>
        <v>37169.444444444445</v>
      </c>
      <c r="F7" s="112">
        <f>I7/H7/12*1000</f>
        <v>31961.11111111111</v>
      </c>
      <c r="G7" s="2">
        <f>E7/F7*100</f>
        <v>116.29584564575006</v>
      </c>
      <c r="H7" s="32">
        <v>3</v>
      </c>
      <c r="I7" s="113">
        <v>1150.6</v>
      </c>
      <c r="J7" s="40"/>
    </row>
    <row r="8" spans="1:10" s="41" customFormat="1" ht="14.25">
      <c r="A8" s="37"/>
      <c r="B8" s="106" t="s">
        <v>7</v>
      </c>
      <c r="C8" s="88"/>
      <c r="D8" s="1">
        <v>202</v>
      </c>
      <c r="E8" s="36"/>
      <c r="F8" s="112">
        <v>36591.7</v>
      </c>
      <c r="G8" s="2">
        <f>E8/F8*100</f>
        <v>0</v>
      </c>
      <c r="H8" s="32">
        <v>2</v>
      </c>
      <c r="I8" s="44">
        <v>2879.7</v>
      </c>
      <c r="J8" s="40"/>
    </row>
    <row r="9" spans="1:10" s="41" customFormat="1" ht="14.25">
      <c r="A9" s="37">
        <v>2</v>
      </c>
      <c r="B9" s="107" t="s">
        <v>29</v>
      </c>
      <c r="C9" s="71"/>
      <c r="D9" s="73"/>
      <c r="E9" s="36"/>
      <c r="F9" s="1" t="s">
        <v>30</v>
      </c>
      <c r="G9" s="2"/>
      <c r="H9" s="32"/>
      <c r="I9" s="49"/>
      <c r="J9" s="40"/>
    </row>
    <row r="10" spans="1:10" s="41" customFormat="1" ht="18.75" customHeight="1">
      <c r="A10" s="37">
        <v>3</v>
      </c>
      <c r="B10" s="107" t="s">
        <v>8</v>
      </c>
      <c r="C10" s="71">
        <f>SUM(C11,C12,C13)</f>
        <v>9090</v>
      </c>
      <c r="D10" s="73">
        <f>SUM(D11,D12,D13)</f>
        <v>5900921.100000001</v>
      </c>
      <c r="E10" s="36">
        <f>D10/C10/12*1000</f>
        <v>54097.18646864687</v>
      </c>
      <c r="F10" s="48">
        <f>I10/H10/12*1000</f>
        <v>48248.6249232658</v>
      </c>
      <c r="G10" s="2">
        <f aca="true" t="shared" si="0" ref="G10:G26">E10/F10*100</f>
        <v>112.12171653530557</v>
      </c>
      <c r="H10" s="33">
        <f>SUM(H11:H13)</f>
        <v>8145</v>
      </c>
      <c r="I10" s="114">
        <f>SUM(I11,I12,I13)</f>
        <v>4715820.6</v>
      </c>
      <c r="J10" s="40"/>
    </row>
    <row r="11" spans="1:10" s="41" customFormat="1" ht="14.25">
      <c r="A11" s="37"/>
      <c r="B11" s="106" t="s">
        <v>9</v>
      </c>
      <c r="C11" s="88">
        <v>8049</v>
      </c>
      <c r="D11" s="1">
        <v>5441472.9</v>
      </c>
      <c r="E11" s="36">
        <v>55817.6</v>
      </c>
      <c r="F11" s="1">
        <v>50366.8</v>
      </c>
      <c r="G11" s="2">
        <f t="shared" si="0"/>
        <v>110.82220828005748</v>
      </c>
      <c r="H11" s="32">
        <v>6987</v>
      </c>
      <c r="I11" s="44">
        <v>4265573</v>
      </c>
      <c r="J11" s="40"/>
    </row>
    <row r="12" spans="1:10" s="41" customFormat="1" ht="14.25">
      <c r="A12" s="37"/>
      <c r="B12" s="106" t="s">
        <v>10</v>
      </c>
      <c r="C12" s="115">
        <v>306</v>
      </c>
      <c r="D12" s="50">
        <v>148124.3</v>
      </c>
      <c r="E12" s="36">
        <v>40014.4</v>
      </c>
      <c r="F12" s="1">
        <v>37252.1</v>
      </c>
      <c r="G12" s="2">
        <f t="shared" si="0"/>
        <v>107.41515243435941</v>
      </c>
      <c r="H12" s="32">
        <v>331</v>
      </c>
      <c r="I12" s="51">
        <v>148395.5</v>
      </c>
      <c r="J12" s="40"/>
    </row>
    <row r="13" spans="1:10" s="41" customFormat="1" ht="28.5">
      <c r="A13" s="37"/>
      <c r="B13" s="106" t="s">
        <v>11</v>
      </c>
      <c r="C13" s="88">
        <v>735</v>
      </c>
      <c r="D13" s="1">
        <v>311323.9</v>
      </c>
      <c r="E13" s="36">
        <v>34517</v>
      </c>
      <c r="F13" s="1">
        <v>29781.1</v>
      </c>
      <c r="G13" s="2">
        <f t="shared" si="0"/>
        <v>115.9023676089869</v>
      </c>
      <c r="H13" s="32">
        <v>827</v>
      </c>
      <c r="I13" s="51">
        <v>301852.1</v>
      </c>
      <c r="J13" s="40"/>
    </row>
    <row r="14" spans="1:10" s="41" customFormat="1" ht="14.25">
      <c r="A14" s="37">
        <v>4</v>
      </c>
      <c r="B14" s="106" t="s">
        <v>12</v>
      </c>
      <c r="C14" s="88">
        <v>1559</v>
      </c>
      <c r="D14" s="41">
        <v>1121823.7</v>
      </c>
      <c r="E14" s="36">
        <v>58895.1</v>
      </c>
      <c r="F14" s="1">
        <v>49177.7</v>
      </c>
      <c r="G14" s="2">
        <f t="shared" si="0"/>
        <v>119.75976916366564</v>
      </c>
      <c r="H14" s="32">
        <v>2001</v>
      </c>
      <c r="I14" s="51">
        <v>1274478.4</v>
      </c>
      <c r="J14" s="40"/>
    </row>
    <row r="15" spans="1:10" s="41" customFormat="1" ht="14.25">
      <c r="A15" s="37">
        <v>5</v>
      </c>
      <c r="B15" s="106" t="s">
        <v>13</v>
      </c>
      <c r="C15" s="88">
        <v>47</v>
      </c>
      <c r="D15" s="1">
        <v>20864.7</v>
      </c>
      <c r="E15" s="36">
        <v>33170</v>
      </c>
      <c r="F15" s="1">
        <v>26453.1</v>
      </c>
      <c r="G15" s="2">
        <f t="shared" si="0"/>
        <v>125.3917310258533</v>
      </c>
      <c r="H15" s="32">
        <v>51</v>
      </c>
      <c r="I15" s="44">
        <v>18191.7</v>
      </c>
      <c r="J15" s="40"/>
    </row>
    <row r="16" spans="1:10" s="41" customFormat="1" ht="14.25">
      <c r="A16" s="37">
        <v>6</v>
      </c>
      <c r="B16" s="106" t="s">
        <v>14</v>
      </c>
      <c r="C16" s="88">
        <v>139</v>
      </c>
      <c r="D16" s="1">
        <v>60498.6</v>
      </c>
      <c r="E16" s="36">
        <v>35845.9</v>
      </c>
      <c r="F16" s="1">
        <v>32614.5</v>
      </c>
      <c r="G16" s="2">
        <f t="shared" si="0"/>
        <v>109.90786306704075</v>
      </c>
      <c r="H16" s="32">
        <v>137</v>
      </c>
      <c r="I16" s="44">
        <v>55326.3</v>
      </c>
      <c r="J16" s="40"/>
    </row>
    <row r="17" spans="1:10" s="41" customFormat="1" ht="14.25">
      <c r="A17" s="37">
        <v>7</v>
      </c>
      <c r="B17" s="106" t="s">
        <v>15</v>
      </c>
      <c r="C17" s="88">
        <v>2046</v>
      </c>
      <c r="D17" s="1">
        <v>1634456.1</v>
      </c>
      <c r="E17" s="36">
        <v>66365.9</v>
      </c>
      <c r="F17" s="1">
        <v>61977</v>
      </c>
      <c r="G17" s="2">
        <f t="shared" si="0"/>
        <v>107.08149797505526</v>
      </c>
      <c r="H17" s="32">
        <v>2119</v>
      </c>
      <c r="I17" s="51">
        <v>1579687.4</v>
      </c>
      <c r="J17" s="40"/>
    </row>
    <row r="18" spans="1:10" s="41" customFormat="1" ht="14.25">
      <c r="A18" s="37">
        <v>8</v>
      </c>
      <c r="B18" s="106" t="s">
        <v>16</v>
      </c>
      <c r="C18" s="88">
        <v>72</v>
      </c>
      <c r="D18" s="1">
        <v>38785.1</v>
      </c>
      <c r="E18" s="36">
        <v>44877</v>
      </c>
      <c r="F18" s="1">
        <v>51156.2</v>
      </c>
      <c r="G18" s="2">
        <f t="shared" si="0"/>
        <v>87.72543699492927</v>
      </c>
      <c r="H18" s="32">
        <v>62</v>
      </c>
      <c r="I18" s="51">
        <v>38080.9</v>
      </c>
      <c r="J18" s="40"/>
    </row>
    <row r="19" spans="1:10" s="41" customFormat="1" ht="28.5">
      <c r="A19" s="37">
        <v>9</v>
      </c>
      <c r="B19" s="106" t="s">
        <v>17</v>
      </c>
      <c r="C19" s="88">
        <v>468</v>
      </c>
      <c r="D19" s="1">
        <v>301723.7</v>
      </c>
      <c r="E19" s="36">
        <v>53014.1</v>
      </c>
      <c r="F19" s="1">
        <v>45542.5</v>
      </c>
      <c r="G19" s="2">
        <f t="shared" si="0"/>
        <v>116.40577482571224</v>
      </c>
      <c r="H19" s="32">
        <v>477</v>
      </c>
      <c r="I19" s="44">
        <v>264893.6</v>
      </c>
      <c r="J19" s="40"/>
    </row>
    <row r="20" spans="1:10" s="41" customFormat="1" ht="42.75">
      <c r="A20" s="37">
        <v>10</v>
      </c>
      <c r="B20" s="106" t="s">
        <v>18</v>
      </c>
      <c r="C20" s="88">
        <v>1037</v>
      </c>
      <c r="D20" s="1">
        <v>599650.2</v>
      </c>
      <c r="E20" s="36">
        <v>47427.1</v>
      </c>
      <c r="F20" s="1">
        <v>41002.2</v>
      </c>
      <c r="G20" s="2">
        <f t="shared" si="0"/>
        <v>115.66964699455151</v>
      </c>
      <c r="H20" s="32">
        <v>1026</v>
      </c>
      <c r="I20" s="44">
        <v>513355.1</v>
      </c>
      <c r="J20" s="40"/>
    </row>
    <row r="21" spans="1:10" s="41" customFormat="1" ht="14.25">
      <c r="A21" s="37">
        <v>11</v>
      </c>
      <c r="B21" s="106" t="s">
        <v>19</v>
      </c>
      <c r="C21" s="88">
        <v>2074</v>
      </c>
      <c r="D21" s="1">
        <v>792792.7</v>
      </c>
      <c r="E21" s="36">
        <v>31816.9</v>
      </c>
      <c r="F21" s="1">
        <v>25343</v>
      </c>
      <c r="G21" s="2">
        <f t="shared" si="0"/>
        <v>125.54512094069368</v>
      </c>
      <c r="H21" s="32">
        <v>2146</v>
      </c>
      <c r="I21" s="44">
        <v>654144.4</v>
      </c>
      <c r="J21" s="40"/>
    </row>
    <row r="22" spans="1:10" s="41" customFormat="1" ht="28.5">
      <c r="A22" s="37">
        <v>12</v>
      </c>
      <c r="B22" s="106" t="s">
        <v>20</v>
      </c>
      <c r="C22" s="88">
        <v>1144</v>
      </c>
      <c r="D22" s="1">
        <v>423048.9</v>
      </c>
      <c r="E22" s="36">
        <f>D22/C22/12*1000</f>
        <v>30816.49912587413</v>
      </c>
      <c r="F22" s="1">
        <v>25412.8</v>
      </c>
      <c r="G22" s="2">
        <f t="shared" si="0"/>
        <v>121.26369044683831</v>
      </c>
      <c r="H22" s="32">
        <v>1213</v>
      </c>
      <c r="I22" s="44">
        <v>370454.8</v>
      </c>
      <c r="J22" s="40"/>
    </row>
    <row r="23" spans="1:10" s="41" customFormat="1" ht="28.5">
      <c r="A23" s="37">
        <v>13</v>
      </c>
      <c r="B23" s="106" t="s">
        <v>21</v>
      </c>
      <c r="C23" s="91">
        <v>561</v>
      </c>
      <c r="D23" s="1">
        <v>189739.4</v>
      </c>
      <c r="E23" s="36">
        <v>27956.7</v>
      </c>
      <c r="F23" s="1">
        <v>25691.4</v>
      </c>
      <c r="G23" s="2">
        <f t="shared" si="0"/>
        <v>108.81734743922091</v>
      </c>
      <c r="H23" s="32">
        <v>566</v>
      </c>
      <c r="I23" s="44">
        <v>175183.6</v>
      </c>
      <c r="J23" s="40"/>
    </row>
    <row r="24" spans="1:10" s="41" customFormat="1" ht="28.5">
      <c r="A24" s="37"/>
      <c r="B24" s="106" t="s">
        <v>22</v>
      </c>
      <c r="C24" s="91">
        <v>470</v>
      </c>
      <c r="D24" s="1">
        <v>162304.6</v>
      </c>
      <c r="E24" s="36">
        <v>28690.6</v>
      </c>
      <c r="F24" s="1">
        <v>26268.5</v>
      </c>
      <c r="G24" s="2">
        <f t="shared" si="0"/>
        <v>109.22054932714087</v>
      </c>
      <c r="H24" s="32">
        <v>460</v>
      </c>
      <c r="I24" s="44">
        <v>145100.8</v>
      </c>
      <c r="J24" s="40"/>
    </row>
    <row r="25" spans="1:10" s="41" customFormat="1" ht="15" thickBot="1">
      <c r="A25" s="110"/>
      <c r="B25" s="108" t="s">
        <v>23</v>
      </c>
      <c r="C25" s="101">
        <v>12</v>
      </c>
      <c r="D25" s="64">
        <v>3220.4</v>
      </c>
      <c r="E25" s="36">
        <f>D25/C25/12*1000</f>
        <v>22363.88888888889</v>
      </c>
      <c r="F25" s="1">
        <v>19339.4</v>
      </c>
      <c r="G25" s="65">
        <f t="shared" si="0"/>
        <v>115.6390006354328</v>
      </c>
      <c r="H25" s="34">
        <v>15</v>
      </c>
      <c r="I25" s="4">
        <v>3481.1</v>
      </c>
      <c r="J25" s="40"/>
    </row>
    <row r="26" spans="1:10" s="55" customFormat="1" ht="15.75" thickBot="1">
      <c r="A26" s="111"/>
      <c r="B26" s="109" t="s">
        <v>24</v>
      </c>
      <c r="C26" s="6">
        <f>C6+C10+C14+C15+C16+C17+C18+C19+C20+C21+C22+C23</f>
        <v>18240</v>
      </c>
      <c r="D26" s="61">
        <f>D6+D10+D14+D15+D16+D17+D18+D19+D20+D21+D22+D23</f>
        <v>11085844.299999999</v>
      </c>
      <c r="E26" s="63">
        <f>D26/C26/12*1000</f>
        <v>50648.0459612573</v>
      </c>
      <c r="F26" s="63">
        <f>I26/H26/12*1000</f>
        <v>44866.22792356121</v>
      </c>
      <c r="G26" s="66">
        <f t="shared" si="0"/>
        <v>112.88679326362494</v>
      </c>
      <c r="H26" s="118">
        <v>17949</v>
      </c>
      <c r="I26" s="93">
        <f>I6+I10+I14+I15+I16+I17+I18+I19+I20+I21+I22+I23</f>
        <v>9663647.1</v>
      </c>
      <c r="J26" s="40"/>
    </row>
    <row r="27" spans="2:10" ht="12.75" customHeight="1">
      <c r="B27" s="7"/>
      <c r="C27" s="59"/>
      <c r="D27" s="58"/>
      <c r="E27" s="9"/>
      <c r="F27" s="8"/>
      <c r="G27" s="9"/>
      <c r="H27" s="10"/>
      <c r="J27" s="40"/>
    </row>
    <row r="28" spans="2:9" ht="12.75" customHeight="1">
      <c r="B28" s="19" t="s">
        <v>44</v>
      </c>
      <c r="C28" s="12"/>
      <c r="D28" s="13"/>
      <c r="E28" s="9"/>
      <c r="F28" s="14"/>
      <c r="G28" s="15"/>
      <c r="H28" s="10"/>
      <c r="I28" s="13"/>
    </row>
    <row r="29" spans="2:8" ht="12.75" customHeight="1">
      <c r="B29" s="19" t="s">
        <v>26</v>
      </c>
      <c r="C29" s="8"/>
      <c r="D29" s="8"/>
      <c r="E29" s="8"/>
      <c r="F29" s="8"/>
      <c r="G29" s="16"/>
      <c r="H29" s="8"/>
    </row>
    <row r="30" spans="3:9" ht="12.75" customHeight="1">
      <c r="C30" s="17"/>
      <c r="D30" s="17"/>
      <c r="E30" s="18"/>
      <c r="F30" s="17"/>
      <c r="G30" s="8"/>
      <c r="H30" s="8"/>
      <c r="I30" s="31"/>
    </row>
    <row r="31" spans="2:5" ht="12.75" customHeight="1">
      <c r="B31" s="19"/>
      <c r="E31" s="31"/>
    </row>
    <row r="32" spans="2:6" ht="12.75">
      <c r="B32" s="19"/>
      <c r="F32" s="31"/>
    </row>
    <row r="33" spans="2:5" ht="12.75">
      <c r="B33" s="56"/>
      <c r="E33" s="57"/>
    </row>
  </sheetData>
  <sheetProtection/>
  <mergeCells count="3">
    <mergeCell ref="A1:I1"/>
    <mergeCell ref="A2:I2"/>
    <mergeCell ref="A3:I3"/>
  </mergeCells>
  <printOptions/>
  <pageMargins left="0.17" right="0.17" top="0.22" bottom="0.17" header="0.17" footer="0.16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2013-03-12T10:49:06Z</cp:lastPrinted>
  <dcterms:created xsi:type="dcterms:W3CDTF">1996-10-08T23:32:33Z</dcterms:created>
  <dcterms:modified xsi:type="dcterms:W3CDTF">2013-03-13T02:37:44Z</dcterms:modified>
  <cp:category/>
  <cp:version/>
  <cp:contentType/>
  <cp:contentStatus/>
</cp:coreProperties>
</file>